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3"/>
  </bookViews>
  <sheets>
    <sheet name="Доходы" sheetId="4" r:id="rId1"/>
    <sheet name="Источники" sheetId="5" r:id="rId2"/>
    <sheet name="Расходы" sheetId="2" r:id="rId3"/>
    <sheet name="по распорядителям" sheetId="6" r:id="rId4"/>
  </sheets>
  <externalReferences>
    <externalReference r:id="rId5"/>
  </externalReferences>
  <definedNames>
    <definedName name="_GoBack" localSheetId="2">Расходы!#REF!</definedName>
    <definedName name="_xlnm._FilterDatabase" localSheetId="2" hidden="1">Расходы!$B$8:$C$36</definedName>
    <definedName name="Excel_BuiltIn_Print_Area" localSheetId="3">#REF!</definedName>
    <definedName name="Excel_BuiltIn_Print_Area">#REF!</definedName>
    <definedName name="Excel_BuiltIn_Print_Titles" localSheetId="3">#REF!</definedName>
    <definedName name="Excel_BuiltIn_Print_Titles">#REF!</definedName>
    <definedName name="FinishMounth">'[1]Параметры отчета'!$C$11</definedName>
    <definedName name="FinishYear" localSheetId="3">#REF!</definedName>
    <definedName name="FinishYear">#REF!</definedName>
    <definedName name="StartMounth">'[1]Параметры отчета'!$C$10</definedName>
    <definedName name="StartYear" localSheetId="3">#REF!</definedName>
    <definedName name="StartYear">#REF!</definedName>
    <definedName name="апрель" localSheetId="3">#REF!</definedName>
    <definedName name="апрель">#REF!</definedName>
    <definedName name="год">#REF!</definedName>
    <definedName name="декабрь" localSheetId="3">#REF!</definedName>
    <definedName name="декабрь">#REF!</definedName>
    <definedName name="_xlnm.Print_Titles" localSheetId="0">Доходы!$7:$8</definedName>
    <definedName name="_xlnm.Print_Titles" localSheetId="1">Источники!$7:$8</definedName>
    <definedName name="_xlnm.Print_Titles" localSheetId="2">Расходы!$7:$8</definedName>
    <definedName name="июль" localSheetId="3">#REF!</definedName>
    <definedName name="июль">#REF!</definedName>
    <definedName name="июнь" localSheetId="3">#REF!</definedName>
    <definedName name="июнь">#REF!</definedName>
    <definedName name="майчик" localSheetId="3">#REF!</definedName>
    <definedName name="майчик">#REF!</definedName>
    <definedName name="март" localSheetId="3">#REF!</definedName>
    <definedName name="март">#REF!</definedName>
    <definedName name="начдата" localSheetId="3">#REF!</definedName>
    <definedName name="начдата">#REF!</definedName>
    <definedName name="ноябрь" localSheetId="3">#REF!</definedName>
    <definedName name="ноябрь">#REF!</definedName>
    <definedName name="_xlnm.Print_Area" localSheetId="0">Доходы!$A$1:$F$64</definedName>
    <definedName name="_xlnm.Print_Area" localSheetId="3">'по распорядителям'!$A$6:$E$9</definedName>
    <definedName name="_xlnm.Print_Area" localSheetId="2">Расходы!$A$1:$G$36</definedName>
    <definedName name="октябрик" localSheetId="3">#REF!</definedName>
    <definedName name="октябрик">#REF!</definedName>
    <definedName name="октябрь" localSheetId="3">#REF!</definedName>
    <definedName name="октябрь">#REF!</definedName>
    <definedName name="сентябрь" localSheetId="3">#REF!</definedName>
    <definedName name="сентябрь">#REF!</definedName>
    <definedName name="справка">#REF!</definedName>
    <definedName name="формат" localSheetId="3">#REF!</definedName>
    <definedName name="формат">#REF!</definedName>
  </definedNames>
  <calcPr calcId="125725"/>
</workbook>
</file>

<file path=xl/calcChain.xml><?xml version="1.0" encoding="utf-8"?>
<calcChain xmlns="http://schemas.openxmlformats.org/spreadsheetml/2006/main">
  <c r="G15" i="2"/>
  <c r="G16"/>
  <c r="D56" i="4"/>
  <c r="E12"/>
  <c r="E23"/>
  <c r="E53" l="1"/>
  <c r="E34" i="2"/>
  <c r="E32"/>
  <c r="E30"/>
  <c r="E24"/>
  <c r="E21"/>
  <c r="E19"/>
  <c r="E9"/>
  <c r="E17"/>
  <c r="G10"/>
  <c r="G12"/>
  <c r="G18"/>
  <c r="G20"/>
  <c r="G23"/>
  <c r="G25"/>
  <c r="G26"/>
  <c r="G27"/>
  <c r="G29"/>
  <c r="G31"/>
  <c r="G33"/>
  <c r="G35"/>
  <c r="G22"/>
  <c r="E62" i="4"/>
  <c r="E36" i="2" l="1"/>
  <c r="F13" i="4"/>
  <c r="F19"/>
  <c r="F22"/>
  <c r="F24"/>
  <c r="F25"/>
  <c r="F26"/>
  <c r="F27"/>
  <c r="F29"/>
  <c r="F30"/>
  <c r="F32"/>
  <c r="F33"/>
  <c r="F37"/>
  <c r="F39"/>
  <c r="F40"/>
  <c r="F41"/>
  <c r="F43"/>
  <c r="F44"/>
  <c r="F45"/>
  <c r="F46"/>
  <c r="F47"/>
  <c r="F48"/>
  <c r="F49"/>
  <c r="F50"/>
  <c r="F51"/>
  <c r="F53"/>
  <c r="F54"/>
  <c r="F57"/>
  <c r="F59"/>
  <c r="F60"/>
  <c r="F61"/>
  <c r="F63"/>
  <c r="E15"/>
  <c r="E58"/>
  <c r="E42"/>
  <c r="E36"/>
  <c r="E17"/>
  <c r="E10"/>
  <c r="D62"/>
  <c r="F62" s="1"/>
  <c r="C62"/>
  <c r="D58"/>
  <c r="C58"/>
  <c r="D53"/>
  <c r="C53"/>
  <c r="D42"/>
  <c r="C42"/>
  <c r="F38"/>
  <c r="C36"/>
  <c r="E31"/>
  <c r="F31" s="1"/>
  <c r="D31"/>
  <c r="C31"/>
  <c r="D28"/>
  <c r="F28" s="1"/>
  <c r="C28"/>
  <c r="D23"/>
  <c r="F23" s="1"/>
  <c r="C23"/>
  <c r="D21"/>
  <c r="D20" s="1"/>
  <c r="F20" s="1"/>
  <c r="C21"/>
  <c r="C20" s="1"/>
  <c r="D17"/>
  <c r="C17"/>
  <c r="D15"/>
  <c r="C15"/>
  <c r="D12"/>
  <c r="F12" s="1"/>
  <c r="C12"/>
  <c r="F11"/>
  <c r="C10"/>
  <c r="F58" l="1"/>
  <c r="F42"/>
  <c r="D14"/>
  <c r="C14"/>
  <c r="C9" s="1"/>
  <c r="F17"/>
  <c r="D10"/>
  <c r="F10" s="1"/>
  <c r="D36"/>
  <c r="F36" s="1"/>
  <c r="F56"/>
  <c r="F21"/>
  <c r="F15"/>
  <c r="F16"/>
  <c r="F52"/>
  <c r="F18"/>
  <c r="D22" i="5"/>
  <c r="D21" s="1"/>
  <c r="D20" s="1"/>
  <c r="D19" s="1"/>
  <c r="C8" i="6"/>
  <c r="C9" s="1"/>
  <c r="C35" i="4"/>
  <c r="C34" s="1"/>
  <c r="E14"/>
  <c r="E9" s="1"/>
  <c r="E35"/>
  <c r="D9" l="1"/>
  <c r="D35"/>
  <c r="D34" s="1"/>
  <c r="F14"/>
  <c r="F9"/>
  <c r="C64"/>
  <c r="C18" i="5" s="1"/>
  <c r="C17" s="1"/>
  <c r="C16" s="1"/>
  <c r="C15" s="1"/>
  <c r="F35" i="4"/>
  <c r="E34"/>
  <c r="D64" l="1"/>
  <c r="D18" i="5" s="1"/>
  <c r="D17" s="1"/>
  <c r="D16" s="1"/>
  <c r="D15" s="1"/>
  <c r="D14" s="1"/>
  <c r="D23" s="1"/>
  <c r="F34" i="4"/>
  <c r="E64"/>
  <c r="F64" l="1"/>
  <c r="E18" i="5"/>
  <c r="F18" l="1"/>
  <c r="E17"/>
  <c r="E16" l="1"/>
  <c r="F17"/>
  <c r="E15" l="1"/>
  <c r="F16"/>
  <c r="F15" l="1"/>
  <c r="F28" i="2" l="1"/>
  <c r="G28" s="1"/>
  <c r="D28"/>
  <c r="D21"/>
  <c r="D32" l="1"/>
  <c r="D30"/>
  <c r="D34"/>
  <c r="D19"/>
  <c r="D24"/>
  <c r="D17" l="1"/>
  <c r="D9"/>
  <c r="F21" l="1"/>
  <c r="G21" s="1"/>
  <c r="D36"/>
  <c r="B8" i="6" l="1"/>
  <c r="B9" s="1"/>
  <c r="C22" i="5"/>
  <c r="C21" s="1"/>
  <c r="C20" s="1"/>
  <c r="C19" s="1"/>
  <c r="C14" s="1"/>
  <c r="C23" s="1"/>
  <c r="F32" i="2"/>
  <c r="G32" s="1"/>
  <c r="F30"/>
  <c r="G30" s="1"/>
  <c r="F24"/>
  <c r="G24" s="1"/>
  <c r="G14"/>
  <c r="F34"/>
  <c r="G34" s="1"/>
  <c r="F19" l="1"/>
  <c r="G19" s="1"/>
  <c r="G13"/>
  <c r="G11"/>
  <c r="F17"/>
  <c r="G17" s="1"/>
  <c r="F9" l="1"/>
  <c r="G9" s="1"/>
  <c r="F36" l="1"/>
  <c r="E22" i="5" s="1"/>
  <c r="F22" l="1"/>
  <c r="E21"/>
  <c r="G36" i="2"/>
  <c r="D8" i="6"/>
  <c r="E20" i="5" l="1"/>
  <c r="F21"/>
  <c r="D9" i="6"/>
  <c r="E8"/>
  <c r="E9" s="1"/>
  <c r="E19" i="5" l="1"/>
  <c r="F20"/>
  <c r="F19" l="1"/>
  <c r="E14"/>
  <c r="F14" l="1"/>
  <c r="E23"/>
  <c r="F23" s="1"/>
</calcChain>
</file>

<file path=xl/sharedStrings.xml><?xml version="1.0" encoding="utf-8"?>
<sst xmlns="http://schemas.openxmlformats.org/spreadsheetml/2006/main" count="268" uniqueCount="205">
  <si>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</si>
  <si>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</si>
  <si>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</si>
  <si>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</si>
  <si>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</si>
  <si>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</si>
  <si>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</si>
  <si>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</si>
  <si>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</si>
  <si>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</si>
  <si>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</si>
  <si>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</si>
  <si>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</si>
  <si>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</si>
  <si>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</si>
  <si>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</si>
  <si>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</si>
  <si>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</si>
  <si>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</si>
  <si>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</si>
  <si>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</si>
  <si>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</si>
  <si>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</si>
  <si>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</si>
  <si>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</si>
  <si>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</si>
  <si>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</si>
  <si>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</si>
  <si>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</si>
  <si>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</si>
  <si>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</si>
  <si>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</si>
  <si>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</si>
  <si>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</si>
  <si>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</si>
  <si>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</si>
  <si>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Сумма, тыс. рублей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</si>
  <si>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</si>
  <si>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</si>
  <si>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</si>
  <si>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</si>
  <si>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</si>
  <si>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</si>
  <si>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</si>
  <si>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</si>
  <si>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</si>
  <si>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</si>
  <si>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</si>
  <si>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</si>
  <si>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</si>
  <si>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</si>
  <si>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</si>
  <si>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</si>
  <si>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</si>
  <si>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</si>
  <si>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</si>
  <si>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</si>
  <si>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</si>
  <si>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</si>
  <si>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</si>
  <si>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</si>
  <si>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</si>
  <si>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</si>
  <si>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</si>
  <si>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</si>
  <si>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</si>
  <si>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</si>
  <si>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</si>
  <si>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</si>
  <si>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</si>
  <si>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</si>
  <si>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</si>
  <si>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</si>
  <si>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</si>
  <si>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</si>
  <si>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</si>
  <si>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</si>
  <si>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</si>
  <si>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</si>
  <si>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</si>
  <si>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</si>
  <si>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</si>
  <si>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</si>
  <si>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</si>
  <si>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</si>
  <si>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</si>
  <si>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</si>
  <si>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</si>
  <si>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</si>
  <si>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</si>
  <si>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</si>
  <si>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</si>
  <si>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</si>
  <si>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</si>
  <si>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</si>
  <si>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</si>
  <si>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</si>
  <si>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</si>
  <si>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</si>
  <si>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</si>
  <si>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</si>
  <si>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</si>
  <si>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</si>
  <si>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</si>
  <si>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</si>
  <si>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</si>
  <si>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</si>
  <si>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</si>
  <si>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</si>
  <si>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</si>
  <si>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</si>
  <si>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</si>
  <si>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</si>
  <si>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</si>
  <si>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</si>
  <si>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</si>
  <si>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</si>
  <si>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</si>
  <si>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</si>
  <si>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</si>
  <si>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</si>
  <si>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</si>
  <si>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</si>
  <si>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</si>
  <si>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</si>
  <si>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</si>
  <si>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</si>
  <si>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</si>
  <si>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</si>
  <si>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</si>
  <si>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</si>
  <si>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</si>
  <si>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</si>
  <si>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</si>
  <si>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</si>
  <si>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</si>
  <si>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</si>
  <si>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</si>
  <si>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</si>
  <si>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</si>
  <si>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</si>
  <si>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</si>
  <si>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</si>
  <si>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</si>
  <si>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</si>
  <si>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</si>
  <si>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</si>
  <si>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</si>
  <si>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</si>
  <si>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</si>
  <si>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</si>
  <si>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</si>
  <si>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</si>
  <si>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</si>
  <si>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</si>
  <si>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</si>
  <si>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</si>
  <si>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</si>
  <si>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Исполнено, тыс.руб.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</si>
  <si>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</si>
  <si>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</si>
  <si>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</si>
  <si>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</si>
  <si>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</si>
  <si>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</si>
  <si>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</si>
  <si>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</si>
  <si>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</si>
  <si>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</si>
  <si>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</si>
  <si>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</si>
  <si>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</si>
  <si>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</si>
  <si>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</si>
  <si>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</si>
  <si>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</si>
  <si>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</si>
  <si>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</si>
  <si>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</si>
  <si>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</si>
  <si>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</si>
  <si>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</si>
  <si>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</si>
  <si>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</si>
  <si>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</si>
  <si>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</si>
  <si>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</si>
  <si>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</si>
  <si>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</si>
  <si>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</si>
  <si>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Наименование</t>
  </si>
  <si>
    <t>ВСЕГО</t>
  </si>
  <si>
    <t>Администрация сельского поселения "Усть-Шоношское" Вельского муниципального района Архангельской области</t>
  </si>
  <si>
    <t>Приложение № 1</t>
  </si>
  <si>
    <t>Приложение № 2</t>
  </si>
  <si>
    <t>Приложение № 3</t>
  </si>
  <si>
    <t>Приложение № 4</t>
  </si>
  <si>
    <t xml:space="preserve">от "  "             2021 года № </t>
  </si>
  <si>
    <t xml:space="preserve">           Отчет об исполнении бюджета сельского поселения "Усть-Шоношское" Вельского муниципального района Архангельской области в разрезе распорядителей бюджетных средств на 01.07.2021 года </t>
  </si>
  <si>
    <t xml:space="preserve">от "  "                2021 года № </t>
  </si>
  <si>
    <t>Отчет об исполнении бюджета сельского поселения "Усть-Шоношское" Вельского муниципального района Архангельской области по расходам на 01.07.2021 года по разделам и подразделам функциональной классификации расходов бюджетов РФ</t>
  </si>
  <si>
    <t>Отчет об исполнении бюджета сельского поселения "Усть-Шоношское" Вельского муниципального района Архангельской области по источникам финансирования дефицита бюджета на 01.07.2021 года</t>
  </si>
  <si>
    <t>Отчет об исполнении бюджета сельского поселения "Усть-Шоношское" Вельского муниципального района Архангельской области по доходам на 01.07.2021 года</t>
  </si>
  <si>
    <t xml:space="preserve">от "  "                   2021 года № </t>
  </si>
  <si>
    <t xml:space="preserve">к постановлению администрации сельского поселения "Усть-Шоношское" Вельского муниципального района Архангельской области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</si>
</sst>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6" fillId="0" borderId="0"/>
    <xf numFmtId="0" fontId="16" fillId="0" borderId="0"/>
    <xf numFmtId="0" fontId="19" fillId="0" borderId="0"/>
  </cellStyleXfs>
  <cellXfs count="175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" fontId="13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10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Border="1"/>
    <xf numFmtId="49" fontId="14" fillId="0" borderId="0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1" fillId="0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4" fontId="2" fillId="0" borderId="4" xfId="2" applyNumberFormat="1" applyFont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15" fillId="0" borderId="0" xfId="0" applyFont="1" applyAlignment="1"/>
    <xf numFmtId="165" fontId="1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19" fillId="0" borderId="0" xfId="4"/>
    <xf numFmtId="0" fontId="14" fillId="0" borderId="0" xfId="4" applyFont="1"/>
    <xf numFmtId="164" fontId="16" fillId="0" borderId="11" xfId="4" applyNumberFormat="1" applyFont="1" applyFill="1" applyBorder="1" applyAlignment="1">
      <alignment horizontal="right"/>
    </xf>
    <xf numFmtId="164" fontId="20" fillId="0" borderId="0" xfId="4" applyNumberFormat="1" applyFont="1" applyFill="1" applyBorder="1"/>
    <xf numFmtId="0" fontId="20" fillId="0" borderId="0" xfId="4" applyFont="1"/>
    <xf numFmtId="0" fontId="19" fillId="0" borderId="0" xfId="4" applyBorder="1"/>
    <xf numFmtId="165" fontId="21" fillId="0" borderId="0" xfId="4" applyNumberFormat="1" applyFont="1" applyFill="1" applyBorder="1" applyAlignment="1">
      <alignment horizontal="right"/>
    </xf>
    <xf numFmtId="165" fontId="19" fillId="0" borderId="0" xfId="4" applyNumberFormat="1"/>
    <xf numFmtId="0" fontId="19" fillId="0" borderId="0" xfId="4" applyFill="1" applyBorder="1"/>
    <xf numFmtId="165" fontId="19" fillId="0" borderId="0" xfId="4" applyNumberFormat="1" applyFill="1"/>
    <xf numFmtId="0" fontId="19" fillId="0" borderId="0" xfId="4" applyFill="1"/>
    <xf numFmtId="0" fontId="2" fillId="0" borderId="1" xfId="4" applyFont="1" applyFill="1" applyBorder="1" applyAlignment="1">
      <alignment wrapText="1"/>
    </xf>
    <xf numFmtId="164" fontId="2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2" fillId="0" borderId="0" xfId="4" applyFont="1" applyAlignment="1">
      <alignment horizontal="right"/>
    </xf>
    <xf numFmtId="0" fontId="22" fillId="0" borderId="0" xfId="4" applyFont="1" applyAlignment="1">
      <alignment horizontal="right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8"/>
  <sheetViews>
    <sheetView view="pageBreakPreview" zoomScaleNormal="100" zoomScaleSheetLayoutView="100" workbookViewId="0">
      <selection activeCell="E2" sqref="E2:F2"/>
    </sheetView>
  </sheetViews>
  <sheetFormatPr defaultRowHeight="15.75"/>
  <cols>
    <col min="1" max="1" width="59.5703125" style="42" customWidth="1"/>
    <col min="2" max="2" width="27.7109375" style="42" customWidth="1"/>
    <col min="3" max="4" width="17.7109375" style="78" customWidth="1"/>
    <col min="5" max="5" width="17.7109375" style="80" customWidth="1"/>
    <col min="6" max="6" width="11.85546875" style="80" customWidth="1"/>
    <col min="7" max="16384" width="9.140625" style="42"/>
  </cols>
  <sheetData>
    <row r="1" spans="1:6" ht="15">
      <c r="E1" s="173" t="s">
        <v>193</v>
      </c>
      <c r="F1" s="173"/>
    </row>
    <row r="2" spans="1:6" ht="65.25" customHeight="1">
      <c r="E2" s="174" t="s">
        <v>204</v>
      </c>
      <c r="F2" s="174"/>
    </row>
    <row r="3" spans="1:6" ht="15.75" customHeight="1">
      <c r="E3" s="174" t="s">
        <v>203</v>
      </c>
      <c r="F3" s="174"/>
    </row>
    <row r="5" spans="1:6" ht="53.1" customHeight="1">
      <c r="A5" s="154" t="s">
        <v>202</v>
      </c>
      <c r="B5" s="154"/>
      <c r="C5" s="154"/>
      <c r="D5" s="154"/>
      <c r="E5" s="154"/>
      <c r="F5" s="154"/>
    </row>
    <row r="6" spans="1:6" ht="64.5" hidden="1" customHeight="1">
      <c r="A6" s="155" t="s">
        <v>47</v>
      </c>
      <c r="B6" s="155"/>
      <c r="C6" s="155"/>
      <c r="D6" s="155"/>
    </row>
    <row r="7" spans="1:6" ht="23.25" customHeight="1">
      <c r="A7" s="156" t="s">
        <v>48</v>
      </c>
      <c r="B7" s="156" t="s">
        <v>49</v>
      </c>
      <c r="C7" s="157" t="s">
        <v>36</v>
      </c>
      <c r="D7" s="157"/>
      <c r="E7" s="158" t="s">
        <v>158</v>
      </c>
      <c r="F7" s="153" t="s">
        <v>154</v>
      </c>
    </row>
    <row r="8" spans="1:6" ht="36.950000000000003" customHeight="1">
      <c r="A8" s="156"/>
      <c r="B8" s="156"/>
      <c r="C8" s="43" t="s">
        <v>157</v>
      </c>
      <c r="D8" s="43" t="s">
        <v>156</v>
      </c>
      <c r="E8" s="158"/>
      <c r="F8" s="153" t="s">
        <v>155</v>
      </c>
    </row>
    <row r="9" spans="1:6">
      <c r="A9" s="44" t="s">
        <v>50</v>
      </c>
      <c r="B9" s="45" t="s">
        <v>51</v>
      </c>
      <c r="C9" s="46">
        <f>C10+C12+C14+C20+C23+C28+C31</f>
        <v>725</v>
      </c>
      <c r="D9" s="46">
        <f t="shared" ref="D9:E9" si="0">D10+D12+D14+D20+D23+D28+D31</f>
        <v>725</v>
      </c>
      <c r="E9" s="46">
        <f t="shared" si="0"/>
        <v>134.13747000000001</v>
      </c>
      <c r="F9" s="88">
        <f t="shared" ref="F9:F10" si="1">E9/D9*100</f>
        <v>18.501720000000002</v>
      </c>
    </row>
    <row r="10" spans="1:6" ht="21" customHeight="1">
      <c r="A10" s="47" t="s">
        <v>52</v>
      </c>
      <c r="B10" s="48" t="s">
        <v>53</v>
      </c>
      <c r="C10" s="49">
        <f>C11</f>
        <v>164</v>
      </c>
      <c r="D10" s="49">
        <f t="shared" ref="D10:E10" si="2">D11</f>
        <v>164</v>
      </c>
      <c r="E10" s="49">
        <f t="shared" si="2"/>
        <v>69.108860000000007</v>
      </c>
      <c r="F10" s="83">
        <f t="shared" si="1"/>
        <v>42.139548780487807</v>
      </c>
    </row>
    <row r="11" spans="1:6" ht="17.45" customHeight="1">
      <c r="A11" s="50" t="s">
        <v>54</v>
      </c>
      <c r="B11" s="48" t="s">
        <v>55</v>
      </c>
      <c r="C11" s="49">
        <v>164</v>
      </c>
      <c r="D11" s="49">
        <v>164</v>
      </c>
      <c r="E11" s="49">
        <v>69.108860000000007</v>
      </c>
      <c r="F11" s="83">
        <f>E11/D11*100</f>
        <v>42.139548780487807</v>
      </c>
    </row>
    <row r="12" spans="1:6" ht="17.45" customHeight="1">
      <c r="A12" s="51" t="s">
        <v>56</v>
      </c>
      <c r="B12" s="48" t="s">
        <v>57</v>
      </c>
      <c r="C12" s="49">
        <f>C13</f>
        <v>56</v>
      </c>
      <c r="D12" s="49">
        <f t="shared" ref="D12:E12" si="3">D13</f>
        <v>56</v>
      </c>
      <c r="E12" s="49">
        <f t="shared" si="3"/>
        <v>5.8967999999999998</v>
      </c>
      <c r="F12" s="83">
        <f t="shared" ref="F12:F64" si="4">E12/D12*100</f>
        <v>10.53</v>
      </c>
    </row>
    <row r="13" spans="1:6" ht="17.45" customHeight="1">
      <c r="A13" s="50" t="s">
        <v>58</v>
      </c>
      <c r="B13" s="48" t="s">
        <v>59</v>
      </c>
      <c r="C13" s="49">
        <v>56</v>
      </c>
      <c r="D13" s="49">
        <v>56</v>
      </c>
      <c r="E13" s="49">
        <v>5.8967999999999998</v>
      </c>
      <c r="F13" s="83">
        <f t="shared" si="4"/>
        <v>10.53</v>
      </c>
    </row>
    <row r="14" spans="1:6">
      <c r="A14" s="51" t="s">
        <v>60</v>
      </c>
      <c r="B14" s="48" t="s">
        <v>61</v>
      </c>
      <c r="C14" s="49">
        <f>C15+C17</f>
        <v>500</v>
      </c>
      <c r="D14" s="49">
        <f t="shared" ref="D14:E14" si="5">D15+D17</f>
        <v>500</v>
      </c>
      <c r="E14" s="49">
        <f t="shared" si="5"/>
        <v>56.884309999999999</v>
      </c>
      <c r="F14" s="83">
        <f t="shared" si="4"/>
        <v>11.376862000000001</v>
      </c>
    </row>
    <row r="15" spans="1:6">
      <c r="A15" s="51" t="s">
        <v>62</v>
      </c>
      <c r="B15" s="48" t="s">
        <v>63</v>
      </c>
      <c r="C15" s="49">
        <f>C16</f>
        <v>87</v>
      </c>
      <c r="D15" s="49">
        <f t="shared" ref="D15:E15" si="6">D16</f>
        <v>87</v>
      </c>
      <c r="E15" s="49">
        <f t="shared" si="6"/>
        <v>14.07911</v>
      </c>
      <c r="F15" s="83">
        <f t="shared" si="4"/>
        <v>16.182885057471264</v>
      </c>
    </row>
    <row r="16" spans="1:6" ht="47.25">
      <c r="A16" s="50" t="s">
        <v>64</v>
      </c>
      <c r="B16" s="48" t="s">
        <v>65</v>
      </c>
      <c r="C16" s="49">
        <v>87</v>
      </c>
      <c r="D16" s="49">
        <v>87</v>
      </c>
      <c r="E16" s="49">
        <v>14.07911</v>
      </c>
      <c r="F16" s="83">
        <f t="shared" si="4"/>
        <v>16.182885057471264</v>
      </c>
    </row>
    <row r="17" spans="1:6">
      <c r="A17" s="52" t="s">
        <v>66</v>
      </c>
      <c r="B17" s="53" t="s">
        <v>67</v>
      </c>
      <c r="C17" s="49">
        <f>SUM(C18:C19)</f>
        <v>413</v>
      </c>
      <c r="D17" s="49">
        <f t="shared" ref="D17:E17" si="7">SUM(D18:D19)</f>
        <v>413</v>
      </c>
      <c r="E17" s="49">
        <f t="shared" si="7"/>
        <v>42.805199999999999</v>
      </c>
      <c r="F17" s="83">
        <f t="shared" si="4"/>
        <v>10.364455205811138</v>
      </c>
    </row>
    <row r="18" spans="1:6">
      <c r="A18" s="54" t="s">
        <v>68</v>
      </c>
      <c r="B18" s="53" t="s">
        <v>69</v>
      </c>
      <c r="C18" s="49">
        <v>213</v>
      </c>
      <c r="D18" s="49">
        <v>213</v>
      </c>
      <c r="E18" s="49">
        <v>29.5791</v>
      </c>
      <c r="F18" s="83">
        <f t="shared" si="4"/>
        <v>13.886901408450706</v>
      </c>
    </row>
    <row r="19" spans="1:6">
      <c r="A19" s="54" t="s">
        <v>70</v>
      </c>
      <c r="B19" s="48" t="s">
        <v>71</v>
      </c>
      <c r="C19" s="49">
        <v>200</v>
      </c>
      <c r="D19" s="49">
        <v>200</v>
      </c>
      <c r="E19" s="49">
        <v>13.226100000000001</v>
      </c>
      <c r="F19" s="83">
        <f t="shared" si="4"/>
        <v>6.6130500000000012</v>
      </c>
    </row>
    <row r="20" spans="1:6" hidden="1">
      <c r="A20" s="51" t="s">
        <v>72</v>
      </c>
      <c r="B20" s="48" t="s">
        <v>73</v>
      </c>
      <c r="C20" s="49">
        <f>C21</f>
        <v>0</v>
      </c>
      <c r="D20" s="49">
        <f t="shared" ref="D20:D21" si="8">D21</f>
        <v>0</v>
      </c>
      <c r="E20" s="82"/>
      <c r="F20" s="85" t="e">
        <f t="shared" si="4"/>
        <v>#DIV/0!</v>
      </c>
    </row>
    <row r="21" spans="1:6" ht="51.75" hidden="1" customHeight="1">
      <c r="A21" s="55" t="s">
        <v>74</v>
      </c>
      <c r="B21" s="48" t="s">
        <v>75</v>
      </c>
      <c r="C21" s="49">
        <f>C22</f>
        <v>0</v>
      </c>
      <c r="D21" s="49">
        <f t="shared" si="8"/>
        <v>0</v>
      </c>
      <c r="E21" s="49"/>
      <c r="F21" s="83" t="e">
        <f t="shared" si="4"/>
        <v>#DIV/0!</v>
      </c>
    </row>
    <row r="22" spans="1:6" ht="84.75" hidden="1" customHeight="1">
      <c r="A22" s="50" t="s">
        <v>76</v>
      </c>
      <c r="B22" s="48" t="s">
        <v>77</v>
      </c>
      <c r="C22" s="49"/>
      <c r="D22" s="49"/>
      <c r="E22" s="49"/>
      <c r="F22" s="83" t="e">
        <f t="shared" si="4"/>
        <v>#DIV/0!</v>
      </c>
    </row>
    <row r="23" spans="1:6" ht="57" customHeight="1">
      <c r="A23" s="47" t="s">
        <v>78</v>
      </c>
      <c r="B23" s="48" t="s">
        <v>79</v>
      </c>
      <c r="C23" s="49">
        <f>SUM(C24:C27)</f>
        <v>5</v>
      </c>
      <c r="D23" s="49">
        <f t="shared" ref="D23:E23" si="9">SUM(D24:D27)</f>
        <v>5</v>
      </c>
      <c r="E23" s="49">
        <f t="shared" si="9"/>
        <v>2.2475000000000001</v>
      </c>
      <c r="F23" s="83">
        <f t="shared" si="4"/>
        <v>44.95</v>
      </c>
    </row>
    <row r="24" spans="1:6" ht="79.5" hidden="1" customHeight="1">
      <c r="A24" s="56" t="s">
        <v>80</v>
      </c>
      <c r="B24" s="48" t="s">
        <v>81</v>
      </c>
      <c r="C24" s="49"/>
      <c r="D24" s="49"/>
      <c r="E24" s="49"/>
      <c r="F24" s="83" t="e">
        <f t="shared" si="4"/>
        <v>#DIV/0!</v>
      </c>
    </row>
    <row r="25" spans="1:6" ht="88.5" customHeight="1">
      <c r="A25" s="57" t="s">
        <v>82</v>
      </c>
      <c r="B25" s="48" t="s">
        <v>83</v>
      </c>
      <c r="C25" s="49">
        <v>5</v>
      </c>
      <c r="D25" s="49">
        <v>5</v>
      </c>
      <c r="E25" s="49">
        <v>2.2475000000000001</v>
      </c>
      <c r="F25" s="84">
        <f t="shared" si="4"/>
        <v>44.95</v>
      </c>
    </row>
    <row r="26" spans="1:6" s="59" customFormat="1" ht="47.25" hidden="1">
      <c r="A26" s="58" t="s">
        <v>84</v>
      </c>
      <c r="B26" s="148" t="s">
        <v>85</v>
      </c>
      <c r="C26" s="49"/>
      <c r="D26" s="49"/>
      <c r="E26" s="49"/>
      <c r="F26" s="85" t="e">
        <f t="shared" si="4"/>
        <v>#DIV/0!</v>
      </c>
    </row>
    <row r="27" spans="1:6" s="59" customFormat="1" ht="94.5" hidden="1">
      <c r="A27" s="58" t="s">
        <v>86</v>
      </c>
      <c r="B27" s="148" t="s">
        <v>87</v>
      </c>
      <c r="C27" s="49"/>
      <c r="D27" s="49"/>
      <c r="E27" s="49"/>
      <c r="F27" s="83" t="e">
        <f t="shared" si="4"/>
        <v>#DIV/0!</v>
      </c>
    </row>
    <row r="28" spans="1:6" s="59" customFormat="1" ht="31.5" hidden="1">
      <c r="A28" s="60" t="s">
        <v>88</v>
      </c>
      <c r="B28" s="148" t="s">
        <v>89</v>
      </c>
      <c r="C28" s="49">
        <f>SUM(C29:C30)</f>
        <v>0</v>
      </c>
      <c r="D28" s="49">
        <f t="shared" ref="D28" si="10">SUM(D29:D30)</f>
        <v>0</v>
      </c>
      <c r="E28" s="49"/>
      <c r="F28" s="83" t="e">
        <f t="shared" si="4"/>
        <v>#DIV/0!</v>
      </c>
    </row>
    <row r="29" spans="1:6" s="59" customFormat="1" ht="113.25" hidden="1" customHeight="1">
      <c r="A29" s="61" t="s">
        <v>90</v>
      </c>
      <c r="B29" s="148" t="s">
        <v>91</v>
      </c>
      <c r="C29" s="49"/>
      <c r="D29" s="49"/>
      <c r="E29" s="49"/>
      <c r="F29" s="83" t="e">
        <f t="shared" si="4"/>
        <v>#DIV/0!</v>
      </c>
    </row>
    <row r="30" spans="1:6" s="59" customFormat="1" ht="63" hidden="1" customHeight="1">
      <c r="A30" s="61" t="s">
        <v>92</v>
      </c>
      <c r="B30" s="148" t="s">
        <v>93</v>
      </c>
      <c r="C30" s="49"/>
      <c r="D30" s="49"/>
      <c r="E30" s="49"/>
      <c r="F30" s="83" t="e">
        <f t="shared" si="4"/>
        <v>#DIV/0!</v>
      </c>
    </row>
    <row r="31" spans="1:6" hidden="1">
      <c r="A31" s="62" t="s">
        <v>94</v>
      </c>
      <c r="B31" s="48" t="s">
        <v>95</v>
      </c>
      <c r="C31" s="49">
        <f>SUM(C32:C33)</f>
        <v>0</v>
      </c>
      <c r="D31" s="49">
        <f t="shared" ref="D31:E31" si="11">SUM(D32:D33)</f>
        <v>0</v>
      </c>
      <c r="E31" s="49">
        <f t="shared" si="11"/>
        <v>0</v>
      </c>
      <c r="F31" s="83" t="e">
        <f t="shared" si="4"/>
        <v>#DIV/0!</v>
      </c>
    </row>
    <row r="32" spans="1:6" ht="78.75" hidden="1">
      <c r="A32" s="63" t="s">
        <v>96</v>
      </c>
      <c r="B32" s="48" t="s">
        <v>97</v>
      </c>
      <c r="C32" s="49"/>
      <c r="D32" s="49"/>
      <c r="E32" s="49"/>
      <c r="F32" s="83" t="e">
        <f t="shared" si="4"/>
        <v>#DIV/0!</v>
      </c>
    </row>
    <row r="33" spans="1:6" ht="69" hidden="1" customHeight="1">
      <c r="A33" s="64" t="s">
        <v>98</v>
      </c>
      <c r="B33" s="65" t="s">
        <v>99</v>
      </c>
      <c r="C33" s="66"/>
      <c r="D33" s="66"/>
      <c r="E33" s="49"/>
      <c r="F33" s="83" t="e">
        <f t="shared" si="4"/>
        <v>#DIV/0!</v>
      </c>
    </row>
    <row r="34" spans="1:6" ht="20.100000000000001" customHeight="1">
      <c r="A34" s="67" t="s">
        <v>100</v>
      </c>
      <c r="B34" s="68" t="s">
        <v>101</v>
      </c>
      <c r="C34" s="69">
        <f>C35+C62</f>
        <v>4415.4228999999996</v>
      </c>
      <c r="D34" s="69">
        <f>D35+D62</f>
        <v>6991.9404300000006</v>
      </c>
      <c r="E34" s="69">
        <f>E35+E62</f>
        <v>3459.54853</v>
      </c>
      <c r="F34" s="88">
        <f t="shared" si="4"/>
        <v>49.479090456152527</v>
      </c>
    </row>
    <row r="35" spans="1:6" ht="31.5">
      <c r="A35" s="47" t="s">
        <v>102</v>
      </c>
      <c r="B35" s="48" t="s">
        <v>103</v>
      </c>
      <c r="C35" s="49">
        <f>C36+C42+C53+C58</f>
        <v>4415.4228999999996</v>
      </c>
      <c r="D35" s="49">
        <f>D36+D42+D53+D58</f>
        <v>6991.9404300000006</v>
      </c>
      <c r="E35" s="49">
        <f>E36+E42+E53+E58</f>
        <v>3459.54853</v>
      </c>
      <c r="F35" s="83">
        <f t="shared" si="4"/>
        <v>49.479090456152527</v>
      </c>
    </row>
    <row r="36" spans="1:6" ht="31.5">
      <c r="A36" s="51" t="s">
        <v>104</v>
      </c>
      <c r="B36" s="48" t="s">
        <v>105</v>
      </c>
      <c r="C36" s="49">
        <f>SUM(C38:C41)</f>
        <v>938.78</v>
      </c>
      <c r="D36" s="49">
        <f t="shared" ref="D36:E36" si="12">SUM(D38:D41)</f>
        <v>938.78300000000002</v>
      </c>
      <c r="E36" s="49">
        <f t="shared" si="12"/>
        <v>469.58300000000003</v>
      </c>
      <c r="F36" s="83">
        <f t="shared" si="4"/>
        <v>50.020398750296927</v>
      </c>
    </row>
    <row r="37" spans="1:6" hidden="1">
      <c r="A37" s="50" t="s">
        <v>106</v>
      </c>
      <c r="B37" s="48"/>
      <c r="C37" s="49"/>
      <c r="D37" s="49"/>
      <c r="E37" s="49"/>
      <c r="F37" s="83" t="e">
        <f t="shared" si="4"/>
        <v>#DIV/0!</v>
      </c>
    </row>
    <row r="38" spans="1:6" ht="47.25">
      <c r="A38" s="50" t="s">
        <v>107</v>
      </c>
      <c r="B38" s="48" t="s">
        <v>108</v>
      </c>
      <c r="C38" s="149">
        <v>938.78</v>
      </c>
      <c r="D38" s="149">
        <v>938.78300000000002</v>
      </c>
      <c r="E38" s="49">
        <v>469.58300000000003</v>
      </c>
      <c r="F38" s="83">
        <f t="shared" si="4"/>
        <v>50.020398750296927</v>
      </c>
    </row>
    <row r="39" spans="1:6" ht="31.5" hidden="1">
      <c r="A39" s="50" t="s">
        <v>109</v>
      </c>
      <c r="B39" s="48" t="s">
        <v>110</v>
      </c>
      <c r="C39" s="49"/>
      <c r="D39" s="49"/>
      <c r="E39" s="49"/>
      <c r="F39" s="83" t="e">
        <f t="shared" si="4"/>
        <v>#DIV/0!</v>
      </c>
    </row>
    <row r="40" spans="1:6" ht="47.25" hidden="1">
      <c r="A40" s="50" t="s">
        <v>111</v>
      </c>
      <c r="B40" s="48" t="s">
        <v>112</v>
      </c>
      <c r="C40" s="49"/>
      <c r="D40" s="49"/>
      <c r="E40" s="49"/>
      <c r="F40" s="83" t="e">
        <f t="shared" si="4"/>
        <v>#DIV/0!</v>
      </c>
    </row>
    <row r="41" spans="1:6" hidden="1">
      <c r="A41" s="50" t="s">
        <v>113</v>
      </c>
      <c r="B41" s="48" t="s">
        <v>114</v>
      </c>
      <c r="C41" s="49"/>
      <c r="D41" s="49"/>
      <c r="E41" s="49"/>
      <c r="F41" s="83" t="e">
        <f t="shared" si="4"/>
        <v>#DIV/0!</v>
      </c>
    </row>
    <row r="42" spans="1:6" ht="33.75" customHeight="1">
      <c r="A42" s="47" t="s">
        <v>115</v>
      </c>
      <c r="B42" s="48" t="s">
        <v>116</v>
      </c>
      <c r="C42" s="49">
        <f>SUM(C44:C52)</f>
        <v>3263.8</v>
      </c>
      <c r="D42" s="49">
        <f t="shared" ref="D42:E42" si="13">SUM(D44:D52)</f>
        <v>3263.8</v>
      </c>
      <c r="E42" s="49">
        <f t="shared" si="13"/>
        <v>1631.8</v>
      </c>
      <c r="F42" s="83">
        <f t="shared" si="4"/>
        <v>49.996936086770013</v>
      </c>
    </row>
    <row r="43" spans="1:6" hidden="1">
      <c r="A43" s="50" t="s">
        <v>106</v>
      </c>
      <c r="B43" s="48"/>
      <c r="C43" s="49"/>
      <c r="D43" s="49"/>
      <c r="E43" s="49"/>
      <c r="F43" s="83" t="e">
        <f t="shared" si="4"/>
        <v>#DIV/0!</v>
      </c>
    </row>
    <row r="44" spans="1:6" ht="110.25" hidden="1">
      <c r="A44" s="70" t="s">
        <v>117</v>
      </c>
      <c r="B44" s="48" t="s">
        <v>118</v>
      </c>
      <c r="C44" s="49"/>
      <c r="D44" s="49"/>
      <c r="E44" s="49"/>
      <c r="F44" s="83" t="e">
        <f t="shared" si="4"/>
        <v>#DIV/0!</v>
      </c>
    </row>
    <row r="45" spans="1:6" ht="126" hidden="1">
      <c r="A45" s="70" t="s">
        <v>119</v>
      </c>
      <c r="B45" s="48" t="s">
        <v>120</v>
      </c>
      <c r="C45" s="49"/>
      <c r="D45" s="49"/>
      <c r="E45" s="49"/>
      <c r="F45" s="83" t="e">
        <f t="shared" si="4"/>
        <v>#DIV/0!</v>
      </c>
    </row>
    <row r="46" spans="1:6" ht="94.5" hidden="1">
      <c r="A46" s="70" t="s">
        <v>121</v>
      </c>
      <c r="B46" s="48" t="s">
        <v>122</v>
      </c>
      <c r="C46" s="49"/>
      <c r="D46" s="49"/>
      <c r="E46" s="49"/>
      <c r="F46" s="83" t="e">
        <f t="shared" si="4"/>
        <v>#DIV/0!</v>
      </c>
    </row>
    <row r="47" spans="1:6" ht="66" hidden="1" customHeight="1">
      <c r="A47" s="70" t="s">
        <v>123</v>
      </c>
      <c r="B47" s="48" t="s">
        <v>124</v>
      </c>
      <c r="C47" s="49"/>
      <c r="D47" s="49"/>
      <c r="E47" s="49"/>
      <c r="F47" s="83" t="e">
        <f t="shared" si="4"/>
        <v>#DIV/0!</v>
      </c>
    </row>
    <row r="48" spans="1:6" ht="31.5" hidden="1">
      <c r="A48" s="70" t="s">
        <v>125</v>
      </c>
      <c r="B48" s="48" t="s">
        <v>126</v>
      </c>
      <c r="C48" s="49"/>
      <c r="D48" s="49"/>
      <c r="E48" s="49"/>
      <c r="F48" s="83" t="e">
        <f t="shared" si="4"/>
        <v>#DIV/0!</v>
      </c>
    </row>
    <row r="49" spans="1:6" ht="40.5" hidden="1" customHeight="1">
      <c r="A49" s="70" t="s">
        <v>127</v>
      </c>
      <c r="B49" s="48" t="s">
        <v>128</v>
      </c>
      <c r="C49" s="49"/>
      <c r="D49" s="49"/>
      <c r="E49" s="49"/>
      <c r="F49" s="83" t="e">
        <f t="shared" si="4"/>
        <v>#DIV/0!</v>
      </c>
    </row>
    <row r="50" spans="1:6" ht="36.75" hidden="1" customHeight="1">
      <c r="A50" s="50" t="s">
        <v>129</v>
      </c>
      <c r="B50" s="48" t="s">
        <v>130</v>
      </c>
      <c r="C50" s="49"/>
      <c r="D50" s="49"/>
      <c r="E50" s="49"/>
      <c r="F50" s="83" t="e">
        <f t="shared" si="4"/>
        <v>#DIV/0!</v>
      </c>
    </row>
    <row r="51" spans="1:6" ht="47.25" hidden="1">
      <c r="A51" s="50" t="s">
        <v>131</v>
      </c>
      <c r="B51" s="48" t="s">
        <v>132</v>
      </c>
      <c r="C51" s="49"/>
      <c r="D51" s="49"/>
      <c r="E51" s="49"/>
      <c r="F51" s="83" t="e">
        <f t="shared" si="4"/>
        <v>#DIV/0!</v>
      </c>
    </row>
    <row r="52" spans="1:6">
      <c r="A52" s="50" t="s">
        <v>133</v>
      </c>
      <c r="B52" s="48" t="s">
        <v>134</v>
      </c>
      <c r="C52" s="71">
        <v>3263.8</v>
      </c>
      <c r="D52" s="71">
        <v>3263.8</v>
      </c>
      <c r="E52" s="49">
        <v>1631.8</v>
      </c>
      <c r="F52" s="83">
        <f t="shared" si="4"/>
        <v>49.996936086770013</v>
      </c>
    </row>
    <row r="53" spans="1:6" ht="31.5">
      <c r="A53" s="47" t="s">
        <v>135</v>
      </c>
      <c r="B53" s="48" t="s">
        <v>136</v>
      </c>
      <c r="C53" s="49">
        <f>SUM(C55:C56)</f>
        <v>212.84289999999999</v>
      </c>
      <c r="D53" s="49">
        <f>SUM(D55:D57)</f>
        <v>212.84289999999999</v>
      </c>
      <c r="E53" s="49">
        <f>SUM(E55:E57)</f>
        <v>106.42</v>
      </c>
      <c r="F53" s="83">
        <f t="shared" si="4"/>
        <v>49.999318746361759</v>
      </c>
    </row>
    <row r="54" spans="1:6" hidden="1">
      <c r="A54" s="50" t="s">
        <v>106</v>
      </c>
      <c r="B54" s="48"/>
      <c r="C54" s="49"/>
      <c r="D54" s="49"/>
      <c r="E54" s="49"/>
      <c r="F54" s="83" t="e">
        <f t="shared" si="4"/>
        <v>#DIV/0!</v>
      </c>
    </row>
    <row r="55" spans="1:6" ht="47.25">
      <c r="A55" s="50" t="s">
        <v>137</v>
      </c>
      <c r="B55" s="48" t="s">
        <v>138</v>
      </c>
      <c r="C55" s="49">
        <v>87.5</v>
      </c>
      <c r="D55" s="49">
        <v>0</v>
      </c>
      <c r="E55" s="49">
        <v>0</v>
      </c>
      <c r="F55" s="83"/>
    </row>
    <row r="56" spans="1:6" ht="47.25">
      <c r="A56" s="50" t="s">
        <v>139</v>
      </c>
      <c r="B56" s="48" t="s">
        <v>140</v>
      </c>
      <c r="C56" s="149">
        <v>125.3429</v>
      </c>
      <c r="D56" s="149">
        <f>C56</f>
        <v>125.3429</v>
      </c>
      <c r="E56" s="49">
        <v>62.67</v>
      </c>
      <c r="F56" s="83">
        <f t="shared" si="4"/>
        <v>49.998843173406712</v>
      </c>
    </row>
    <row r="57" spans="1:6">
      <c r="A57" s="50" t="s">
        <v>141</v>
      </c>
      <c r="B57" s="48" t="s">
        <v>142</v>
      </c>
      <c r="C57" s="49">
        <v>0</v>
      </c>
      <c r="D57" s="49">
        <v>87.5</v>
      </c>
      <c r="E57" s="49">
        <v>43.75</v>
      </c>
      <c r="F57" s="83">
        <f t="shared" si="4"/>
        <v>50</v>
      </c>
    </row>
    <row r="58" spans="1:6" ht="31.5">
      <c r="A58" s="47" t="s">
        <v>143</v>
      </c>
      <c r="B58" s="48" t="s">
        <v>144</v>
      </c>
      <c r="C58" s="49">
        <f>SUM(C60:C61)</f>
        <v>0</v>
      </c>
      <c r="D58" s="49">
        <f t="shared" ref="D58:E58" si="14">SUM(D60:D61)</f>
        <v>2576.5145299999999</v>
      </c>
      <c r="E58" s="49">
        <f t="shared" si="14"/>
        <v>1251.7455300000001</v>
      </c>
      <c r="F58" s="83">
        <f t="shared" si="4"/>
        <v>48.582902033934978</v>
      </c>
    </row>
    <row r="59" spans="1:6" hidden="1">
      <c r="A59" s="72" t="s">
        <v>106</v>
      </c>
      <c r="B59" s="48"/>
      <c r="C59" s="49"/>
      <c r="D59" s="49"/>
      <c r="E59" s="49"/>
      <c r="F59" s="83" t="e">
        <f t="shared" si="4"/>
        <v>#DIV/0!</v>
      </c>
    </row>
    <row r="60" spans="1:6" ht="78.75">
      <c r="A60" s="50" t="s">
        <v>145</v>
      </c>
      <c r="B60" s="53" t="s">
        <v>146</v>
      </c>
      <c r="C60" s="49">
        <v>0</v>
      </c>
      <c r="D60" s="49">
        <v>1896.5145299999999</v>
      </c>
      <c r="E60" s="49">
        <v>871.74553000000003</v>
      </c>
      <c r="F60" s="83">
        <f t="shared" si="4"/>
        <v>45.965665762655668</v>
      </c>
    </row>
    <row r="61" spans="1:6" ht="31.5">
      <c r="A61" s="72" t="s">
        <v>147</v>
      </c>
      <c r="B61" s="48" t="s">
        <v>148</v>
      </c>
      <c r="C61" s="49">
        <v>0</v>
      </c>
      <c r="D61" s="49">
        <v>680</v>
      </c>
      <c r="E61" s="49">
        <v>380</v>
      </c>
      <c r="F61" s="83">
        <f t="shared" si="4"/>
        <v>55.882352941176471</v>
      </c>
    </row>
    <row r="62" spans="1:6" ht="38.450000000000003" hidden="1" customHeight="1">
      <c r="A62" s="51" t="s">
        <v>149</v>
      </c>
      <c r="B62" s="48" t="s">
        <v>150</v>
      </c>
      <c r="C62" s="49">
        <f>C63</f>
        <v>0</v>
      </c>
      <c r="D62" s="49">
        <f t="shared" ref="D62:E62" si="15">D63</f>
        <v>0</v>
      </c>
      <c r="E62" s="49">
        <f t="shared" si="15"/>
        <v>0</v>
      </c>
      <c r="F62" s="83" t="e">
        <f t="shared" si="4"/>
        <v>#DIV/0!</v>
      </c>
    </row>
    <row r="63" spans="1:6" ht="30" hidden="1" customHeight="1">
      <c r="A63" s="72" t="s">
        <v>151</v>
      </c>
      <c r="B63" s="48" t="s">
        <v>152</v>
      </c>
      <c r="C63" s="49"/>
      <c r="D63" s="49"/>
      <c r="E63" s="81"/>
      <c r="F63" s="86" t="e">
        <f t="shared" si="4"/>
        <v>#DIV/0!</v>
      </c>
    </row>
    <row r="64" spans="1:6" ht="22.5" customHeight="1">
      <c r="A64" s="73" t="s">
        <v>153</v>
      </c>
      <c r="B64" s="74"/>
      <c r="C64" s="75">
        <f>C9+C34</f>
        <v>5140.4228999999996</v>
      </c>
      <c r="D64" s="75">
        <f>D9+D34</f>
        <v>7716.9404300000006</v>
      </c>
      <c r="E64" s="75">
        <f>E9+E34</f>
        <v>3593.6860000000001</v>
      </c>
      <c r="F64" s="87">
        <f t="shared" si="4"/>
        <v>46.568792808473184</v>
      </c>
    </row>
    <row r="65" spans="1:4" ht="14.1" customHeight="1">
      <c r="A65" s="76"/>
      <c r="B65" s="77"/>
      <c r="C65" s="77"/>
    </row>
    <row r="68" spans="1:4">
      <c r="D68" s="79"/>
    </row>
  </sheetData>
  <mergeCells count="10">
    <mergeCell ref="E1:F1"/>
    <mergeCell ref="E2:F2"/>
    <mergeCell ref="E3:F3"/>
    <mergeCell ref="A5:F5"/>
    <mergeCell ref="F7:F8"/>
    <mergeCell ref="A6:D6"/>
    <mergeCell ref="A7:A8"/>
    <mergeCell ref="B7:B8"/>
    <mergeCell ref="C7:D7"/>
    <mergeCell ref="E7:E8"/>
  </mergeCells>
  <pageMargins left="0.98425196850393704" right="0.39370078740157483" top="0.70866141732283472" bottom="0.39370078740157483" header="0.51181102362204722" footer="0.55118110236220474"/>
  <pageSetup paperSize="9" scale="57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view="pageBreakPreview" zoomScaleNormal="100" zoomScaleSheetLayoutView="100" workbookViewId="0">
      <selection activeCell="E2" sqref="E2:F2"/>
    </sheetView>
  </sheetViews>
  <sheetFormatPr defaultColWidth="11.140625" defaultRowHeight="31.5" customHeight="1"/>
  <cols>
    <col min="1" max="1" width="52.42578125" style="117" customWidth="1"/>
    <col min="2" max="2" width="28" style="117" customWidth="1"/>
    <col min="3" max="4" width="17.7109375" style="117" customWidth="1"/>
    <col min="5" max="5" width="17.7109375" style="89" customWidth="1"/>
    <col min="6" max="16384" width="11.140625" style="89"/>
  </cols>
  <sheetData>
    <row r="1" spans="1:8" s="42" customFormat="1" ht="15">
      <c r="C1" s="78"/>
      <c r="D1" s="78"/>
      <c r="E1" s="173" t="s">
        <v>194</v>
      </c>
      <c r="F1" s="173"/>
    </row>
    <row r="2" spans="1:8" s="42" customFormat="1" ht="65.25" customHeight="1">
      <c r="C2" s="78"/>
      <c r="D2" s="78"/>
      <c r="E2" s="174" t="s">
        <v>204</v>
      </c>
      <c r="F2" s="174"/>
    </row>
    <row r="3" spans="1:8" s="42" customFormat="1" ht="15.75" customHeight="1">
      <c r="C3" s="78"/>
      <c r="D3" s="78"/>
      <c r="E3" s="174" t="s">
        <v>199</v>
      </c>
      <c r="F3" s="174"/>
    </row>
    <row r="4" spans="1:8" s="42" customFormat="1" ht="15.75">
      <c r="C4" s="78"/>
      <c r="D4" s="78"/>
      <c r="E4" s="80"/>
      <c r="F4" s="80"/>
    </row>
    <row r="5" spans="1:8" ht="50.1" customHeight="1">
      <c r="A5" s="163" t="s">
        <v>201</v>
      </c>
      <c r="B5" s="163"/>
      <c r="C5" s="163"/>
      <c r="D5" s="163"/>
      <c r="E5" s="163"/>
      <c r="F5" s="163"/>
      <c r="G5" s="118"/>
      <c r="H5" s="118"/>
    </row>
    <row r="6" spans="1:8" ht="48.95" hidden="1" customHeight="1">
      <c r="A6" s="159" t="s">
        <v>159</v>
      </c>
      <c r="B6" s="159"/>
      <c r="C6" s="159"/>
      <c r="D6" s="159"/>
    </row>
    <row r="7" spans="1:8" ht="16.5" customHeight="1">
      <c r="A7" s="160" t="s">
        <v>160</v>
      </c>
      <c r="B7" s="161" t="s">
        <v>49</v>
      </c>
      <c r="C7" s="162" t="s">
        <v>36</v>
      </c>
      <c r="D7" s="162"/>
      <c r="E7" s="158" t="s">
        <v>158</v>
      </c>
      <c r="F7" s="153" t="s">
        <v>154</v>
      </c>
    </row>
    <row r="8" spans="1:8" ht="34.5" customHeight="1">
      <c r="A8" s="160"/>
      <c r="B8" s="161"/>
      <c r="C8" s="90" t="s">
        <v>157</v>
      </c>
      <c r="D8" s="90" t="s">
        <v>156</v>
      </c>
      <c r="E8" s="158"/>
      <c r="F8" s="153" t="s">
        <v>155</v>
      </c>
    </row>
    <row r="9" spans="1:8" s="94" customFormat="1" ht="31.5" hidden="1" customHeight="1">
      <c r="A9" s="91" t="s">
        <v>161</v>
      </c>
      <c r="B9" s="92" t="s">
        <v>162</v>
      </c>
      <c r="C9" s="93"/>
      <c r="D9" s="93"/>
    </row>
    <row r="10" spans="1:8" s="98" customFormat="1" ht="31.5" hidden="1" customHeight="1">
      <c r="A10" s="95" t="s">
        <v>163</v>
      </c>
      <c r="B10" s="96" t="s">
        <v>164</v>
      </c>
      <c r="C10" s="97"/>
      <c r="D10" s="97"/>
    </row>
    <row r="11" spans="1:8" s="98" customFormat="1" ht="46.5" hidden="1" customHeight="1">
      <c r="A11" s="99" t="s">
        <v>165</v>
      </c>
      <c r="B11" s="100" t="s">
        <v>166</v>
      </c>
      <c r="C11" s="101"/>
      <c r="D11" s="101"/>
    </row>
    <row r="12" spans="1:8" s="98" customFormat="1" ht="41.45" hidden="1" customHeight="1">
      <c r="A12" s="102" t="s">
        <v>167</v>
      </c>
      <c r="B12" s="100" t="s">
        <v>168</v>
      </c>
      <c r="C12" s="101"/>
      <c r="D12" s="101"/>
    </row>
    <row r="13" spans="1:8" s="98" customFormat="1" ht="49.5" hidden="1" customHeight="1">
      <c r="A13" s="103" t="s">
        <v>169</v>
      </c>
      <c r="B13" s="104" t="s">
        <v>170</v>
      </c>
      <c r="C13" s="105"/>
      <c r="D13" s="105"/>
    </row>
    <row r="14" spans="1:8" ht="31.5" customHeight="1">
      <c r="A14" s="106" t="s">
        <v>171</v>
      </c>
      <c r="B14" s="107" t="s">
        <v>172</v>
      </c>
      <c r="C14" s="120">
        <f>C15-C19</f>
        <v>-36</v>
      </c>
      <c r="D14" s="120">
        <f t="shared" ref="D14:E14" si="0">D15-D19</f>
        <v>-109.29999999999927</v>
      </c>
      <c r="E14" s="120">
        <f t="shared" si="0"/>
        <v>-144.78911999999991</v>
      </c>
      <c r="F14" s="127">
        <f>E14/D14*100</f>
        <v>132.46946020128166</v>
      </c>
    </row>
    <row r="15" spans="1:8" ht="24.95" customHeight="1">
      <c r="A15" s="108" t="s">
        <v>173</v>
      </c>
      <c r="B15" s="109" t="s">
        <v>174</v>
      </c>
      <c r="C15" s="121">
        <f>C16</f>
        <v>5140.4228999999996</v>
      </c>
      <c r="D15" s="121">
        <f t="shared" ref="D15:E17" si="1">D16</f>
        <v>7716.9404300000006</v>
      </c>
      <c r="E15" s="121">
        <f t="shared" si="1"/>
        <v>3593.6860000000001</v>
      </c>
      <c r="F15" s="124">
        <f>E15/D15*100</f>
        <v>46.568792808473184</v>
      </c>
    </row>
    <row r="16" spans="1:8" ht="20.45" customHeight="1">
      <c r="A16" s="110" t="s">
        <v>175</v>
      </c>
      <c r="B16" s="111" t="s">
        <v>176</v>
      </c>
      <c r="C16" s="119">
        <f>C17</f>
        <v>5140.4228999999996</v>
      </c>
      <c r="D16" s="119">
        <f t="shared" si="1"/>
        <v>7716.9404300000006</v>
      </c>
      <c r="E16" s="119">
        <f t="shared" si="1"/>
        <v>3593.6860000000001</v>
      </c>
      <c r="F16" s="125">
        <f>E16/D16*100</f>
        <v>46.568792808473184</v>
      </c>
    </row>
    <row r="17" spans="1:6" ht="31.5" customHeight="1">
      <c r="A17" s="110" t="s">
        <v>177</v>
      </c>
      <c r="B17" s="111" t="s">
        <v>178</v>
      </c>
      <c r="C17" s="119">
        <f>C18</f>
        <v>5140.4228999999996</v>
      </c>
      <c r="D17" s="119">
        <f t="shared" si="1"/>
        <v>7716.9404300000006</v>
      </c>
      <c r="E17" s="119">
        <f t="shared" si="1"/>
        <v>3593.6860000000001</v>
      </c>
      <c r="F17" s="125">
        <f t="shared" ref="F17:F22" si="2">E17/D17*100</f>
        <v>46.568792808473184</v>
      </c>
    </row>
    <row r="18" spans="1:6" ht="31.5" customHeight="1">
      <c r="A18" s="112" t="s">
        <v>179</v>
      </c>
      <c r="B18" s="111" t="s">
        <v>180</v>
      </c>
      <c r="C18" s="119">
        <f>Доходы!C64</f>
        <v>5140.4228999999996</v>
      </c>
      <c r="D18" s="119">
        <f>Доходы!D64</f>
        <v>7716.9404300000006</v>
      </c>
      <c r="E18" s="119">
        <f>Доходы!E64</f>
        <v>3593.6860000000001</v>
      </c>
      <c r="F18" s="125">
        <f t="shared" si="2"/>
        <v>46.568792808473184</v>
      </c>
    </row>
    <row r="19" spans="1:6" ht="24" customHeight="1">
      <c r="A19" s="110" t="s">
        <v>181</v>
      </c>
      <c r="B19" s="111" t="s">
        <v>182</v>
      </c>
      <c r="C19" s="119">
        <f>C20</f>
        <v>5176.4228999999996</v>
      </c>
      <c r="D19" s="119">
        <f t="shared" ref="D19:E21" si="3">D20</f>
        <v>7826.2404299999998</v>
      </c>
      <c r="E19" s="119">
        <f t="shared" si="3"/>
        <v>3738.4751200000001</v>
      </c>
      <c r="F19" s="125">
        <f t="shared" si="2"/>
        <v>47.768467547578268</v>
      </c>
    </row>
    <row r="20" spans="1:6" ht="23.1" customHeight="1">
      <c r="A20" s="110" t="s">
        <v>183</v>
      </c>
      <c r="B20" s="111" t="s">
        <v>184</v>
      </c>
      <c r="C20" s="119">
        <f>C21</f>
        <v>5176.4228999999996</v>
      </c>
      <c r="D20" s="119">
        <f t="shared" si="3"/>
        <v>7826.2404299999998</v>
      </c>
      <c r="E20" s="119">
        <f t="shared" si="3"/>
        <v>3738.4751200000001</v>
      </c>
      <c r="F20" s="125">
        <f t="shared" si="2"/>
        <v>47.768467547578268</v>
      </c>
    </row>
    <row r="21" spans="1:6" ht="31.5" customHeight="1">
      <c r="A21" s="110" t="s">
        <v>185</v>
      </c>
      <c r="B21" s="111" t="s">
        <v>186</v>
      </c>
      <c r="C21" s="119">
        <f>C22</f>
        <v>5176.4228999999996</v>
      </c>
      <c r="D21" s="119">
        <f t="shared" si="3"/>
        <v>7826.2404299999998</v>
      </c>
      <c r="E21" s="119">
        <f t="shared" si="3"/>
        <v>3738.4751200000001</v>
      </c>
      <c r="F21" s="125">
        <f t="shared" si="2"/>
        <v>47.768467547578268</v>
      </c>
    </row>
    <row r="22" spans="1:6" ht="31.5" customHeight="1">
      <c r="A22" s="113" t="s">
        <v>187</v>
      </c>
      <c r="B22" s="114" t="s">
        <v>188</v>
      </c>
      <c r="C22" s="122">
        <f>Расходы!D36</f>
        <v>5176.4228999999996</v>
      </c>
      <c r="D22" s="122">
        <f>Расходы!E36</f>
        <v>7826.2404299999998</v>
      </c>
      <c r="E22" s="122">
        <f>Расходы!F36</f>
        <v>3738.4751200000001</v>
      </c>
      <c r="F22" s="126">
        <f t="shared" si="2"/>
        <v>47.768467547578268</v>
      </c>
    </row>
    <row r="23" spans="1:6" ht="31.5" customHeight="1">
      <c r="A23" s="115" t="s">
        <v>189</v>
      </c>
      <c r="B23" s="116"/>
      <c r="C23" s="123">
        <f>C9+C14</f>
        <v>-36</v>
      </c>
      <c r="D23" s="123">
        <f t="shared" ref="D23:E23" si="4">D9+D14</f>
        <v>-109.29999999999927</v>
      </c>
      <c r="E23" s="123">
        <f t="shared" si="4"/>
        <v>-144.78911999999991</v>
      </c>
      <c r="F23" s="128">
        <f>E23/D23*100</f>
        <v>132.46946020128166</v>
      </c>
    </row>
  </sheetData>
  <mergeCells count="10">
    <mergeCell ref="E1:F1"/>
    <mergeCell ref="E2:F2"/>
    <mergeCell ref="E3:F3"/>
    <mergeCell ref="A5:F5"/>
    <mergeCell ref="A6:D6"/>
    <mergeCell ref="A7:A8"/>
    <mergeCell ref="B7:B8"/>
    <mergeCell ref="C7:D7"/>
    <mergeCell ref="E7:E8"/>
    <mergeCell ref="F7:F8"/>
  </mergeCells>
  <pageMargins left="0.55118110236220474" right="0.19685039370078741" top="0.78740157480314965" bottom="0.78740157480314965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4"/>
  <sheetViews>
    <sheetView view="pageBreakPreview" zoomScale="108" zoomScaleNormal="100" zoomScaleSheetLayoutView="108" workbookViewId="0">
      <selection activeCell="F2" sqref="F2:G2"/>
    </sheetView>
  </sheetViews>
  <sheetFormatPr defaultColWidth="9.140625" defaultRowHeight="15.75"/>
  <cols>
    <col min="1" max="1" width="54.85546875" style="2" customWidth="1"/>
    <col min="2" max="2" width="8.140625" style="29" customWidth="1"/>
    <col min="3" max="3" width="7.42578125" style="2" customWidth="1"/>
    <col min="4" max="6" width="17.7109375" style="2" customWidth="1"/>
    <col min="7" max="7" width="12" style="2" customWidth="1"/>
    <col min="8" max="16384" width="9.140625" style="2"/>
  </cols>
  <sheetData>
    <row r="1" spans="1:11" s="42" customFormat="1" ht="15">
      <c r="C1" s="78"/>
      <c r="F1" s="173" t="s">
        <v>195</v>
      </c>
      <c r="G1" s="173"/>
    </row>
    <row r="2" spans="1:11" s="42" customFormat="1" ht="65.25" customHeight="1">
      <c r="C2" s="78"/>
      <c r="F2" s="174" t="s">
        <v>204</v>
      </c>
      <c r="G2" s="174"/>
    </row>
    <row r="3" spans="1:11" s="42" customFormat="1" ht="15.75" customHeight="1">
      <c r="C3" s="78"/>
      <c r="F3" s="174" t="s">
        <v>197</v>
      </c>
      <c r="G3" s="174"/>
    </row>
    <row r="4" spans="1:11" s="42" customFormat="1">
      <c r="C4" s="78"/>
      <c r="D4" s="78"/>
      <c r="E4" s="80"/>
      <c r="F4" s="80"/>
    </row>
    <row r="5" spans="1:11" ht="47.1" customHeight="1">
      <c r="A5" s="164" t="s">
        <v>200</v>
      </c>
      <c r="B5" s="164"/>
      <c r="C5" s="164"/>
      <c r="D5" s="164"/>
      <c r="E5" s="164"/>
      <c r="F5" s="164"/>
      <c r="G5" s="164"/>
      <c r="H5" s="129"/>
      <c r="I5" s="129"/>
      <c r="J5" s="129"/>
      <c r="K5" s="129"/>
    </row>
    <row r="6" spans="1:11" ht="18" hidden="1" customHeight="1">
      <c r="A6" s="166" t="s">
        <v>39</v>
      </c>
      <c r="B6" s="166"/>
      <c r="C6" s="166"/>
      <c r="D6" s="166"/>
      <c r="E6" s="166"/>
    </row>
    <row r="7" spans="1:11" ht="17.45" customHeight="1">
      <c r="A7" s="167" t="s">
        <v>40</v>
      </c>
      <c r="B7" s="168" t="s">
        <v>41</v>
      </c>
      <c r="C7" s="167" t="s">
        <v>42</v>
      </c>
      <c r="D7" s="162" t="s">
        <v>36</v>
      </c>
      <c r="E7" s="162"/>
      <c r="F7" s="158" t="s">
        <v>158</v>
      </c>
      <c r="G7" s="153" t="s">
        <v>154</v>
      </c>
    </row>
    <row r="8" spans="1:11" ht="38.25" customHeight="1">
      <c r="A8" s="167"/>
      <c r="B8" s="168"/>
      <c r="C8" s="167"/>
      <c r="D8" s="90" t="s">
        <v>157</v>
      </c>
      <c r="E8" s="90" t="s">
        <v>156</v>
      </c>
      <c r="F8" s="158"/>
      <c r="G8" s="153" t="s">
        <v>155</v>
      </c>
    </row>
    <row r="9" spans="1:11" ht="30.95" customHeight="1">
      <c r="A9" s="4" t="s">
        <v>0</v>
      </c>
      <c r="B9" s="5" t="s">
        <v>24</v>
      </c>
      <c r="C9" s="5" t="s">
        <v>25</v>
      </c>
      <c r="D9" s="36">
        <f>SUM(D10:D16)</f>
        <v>4326.3500000000004</v>
      </c>
      <c r="E9" s="36">
        <f>SUM(E10:E16)</f>
        <v>4615.3900000000003</v>
      </c>
      <c r="F9" s="36">
        <f t="shared" ref="F9" si="0">SUM(F10:F16)</f>
        <v>2136.09683</v>
      </c>
      <c r="G9" s="131">
        <f t="shared" ref="G9:G21" si="1">F9/E9*100</f>
        <v>46.282043987615346</v>
      </c>
    </row>
    <row r="10" spans="1:11" ht="48.6" customHeight="1">
      <c r="A10" s="6" t="s">
        <v>16</v>
      </c>
      <c r="B10" s="7" t="s">
        <v>43</v>
      </c>
      <c r="C10" s="7" t="s">
        <v>44</v>
      </c>
      <c r="D10" s="151">
        <v>820.06</v>
      </c>
      <c r="E10" s="151">
        <v>820.06</v>
      </c>
      <c r="F10" s="37">
        <v>373.64864999999998</v>
      </c>
      <c r="G10" s="32">
        <f t="shared" si="1"/>
        <v>45.563574616491479</v>
      </c>
    </row>
    <row r="11" spans="1:11" ht="47.45" hidden="1" customHeight="1">
      <c r="A11" s="6" t="s">
        <v>45</v>
      </c>
      <c r="B11" s="7" t="s">
        <v>24</v>
      </c>
      <c r="C11" s="7" t="s">
        <v>27</v>
      </c>
      <c r="D11" s="150"/>
      <c r="E11" s="150"/>
      <c r="F11" s="37"/>
      <c r="G11" s="32" t="e">
        <f t="shared" si="1"/>
        <v>#DIV/0!</v>
      </c>
    </row>
    <row r="12" spans="1:11" ht="66.75" customHeight="1">
      <c r="A12" s="6" t="s">
        <v>1</v>
      </c>
      <c r="B12" s="7" t="s">
        <v>24</v>
      </c>
      <c r="C12" s="7" t="s">
        <v>28</v>
      </c>
      <c r="D12" s="37">
        <v>3460.79</v>
      </c>
      <c r="E12" s="37">
        <v>3448.71</v>
      </c>
      <c r="F12" s="37">
        <v>1659.5231799999999</v>
      </c>
      <c r="G12" s="32">
        <f t="shared" si="1"/>
        <v>48.120113897660282</v>
      </c>
    </row>
    <row r="13" spans="1:11" ht="51.6" customHeight="1">
      <c r="A13" s="6" t="s">
        <v>12</v>
      </c>
      <c r="B13" s="7" t="s">
        <v>24</v>
      </c>
      <c r="C13" s="7" t="s">
        <v>29</v>
      </c>
      <c r="D13" s="37">
        <v>37.5</v>
      </c>
      <c r="E13" s="37">
        <v>37.5</v>
      </c>
      <c r="F13" s="37">
        <v>28.125</v>
      </c>
      <c r="G13" s="32">
        <f t="shared" si="1"/>
        <v>75</v>
      </c>
    </row>
    <row r="14" spans="1:11" ht="20.100000000000001" customHeight="1">
      <c r="A14" s="6" t="s">
        <v>13</v>
      </c>
      <c r="B14" s="7" t="s">
        <v>24</v>
      </c>
      <c r="C14" s="7" t="s">
        <v>35</v>
      </c>
      <c r="D14" s="37">
        <v>0</v>
      </c>
      <c r="E14" s="37">
        <v>226.32</v>
      </c>
      <c r="F14" s="37">
        <v>0</v>
      </c>
      <c r="G14" s="32">
        <f t="shared" si="1"/>
        <v>0</v>
      </c>
    </row>
    <row r="15" spans="1:11" ht="20.100000000000001" customHeight="1">
      <c r="A15" s="6" t="s">
        <v>13</v>
      </c>
      <c r="B15" s="7" t="s">
        <v>24</v>
      </c>
      <c r="C15" s="7">
        <v>11</v>
      </c>
      <c r="D15" s="37">
        <v>8</v>
      </c>
      <c r="E15" s="37">
        <v>8</v>
      </c>
      <c r="F15" s="37">
        <v>0</v>
      </c>
      <c r="G15" s="32">
        <f t="shared" ref="G15" si="2">F15/E15*100</f>
        <v>0</v>
      </c>
    </row>
    <row r="16" spans="1:11" ht="20.100000000000001" customHeight="1">
      <c r="A16" s="8" t="s">
        <v>2</v>
      </c>
      <c r="B16" s="9" t="s">
        <v>24</v>
      </c>
      <c r="C16" s="9">
        <v>13</v>
      </c>
      <c r="D16" s="38">
        <v>0</v>
      </c>
      <c r="E16" s="38">
        <v>74.8</v>
      </c>
      <c r="F16" s="38">
        <v>74.8</v>
      </c>
      <c r="G16" s="33">
        <f t="shared" si="1"/>
        <v>100</v>
      </c>
    </row>
    <row r="17" spans="1:7" ht="20.100000000000001" customHeight="1">
      <c r="A17" s="10" t="s">
        <v>14</v>
      </c>
      <c r="B17" s="11" t="s">
        <v>26</v>
      </c>
      <c r="C17" s="11" t="s">
        <v>25</v>
      </c>
      <c r="D17" s="36">
        <f>D18</f>
        <v>125.3429</v>
      </c>
      <c r="E17" s="36">
        <f>E18</f>
        <v>125.3429</v>
      </c>
      <c r="F17" s="36">
        <f t="shared" ref="F17" si="3">F18</f>
        <v>63.949660000000002</v>
      </c>
      <c r="G17" s="132">
        <f t="shared" si="1"/>
        <v>51.019770565385038</v>
      </c>
    </row>
    <row r="18" spans="1:7" ht="20.100000000000001" customHeight="1">
      <c r="A18" s="8" t="s">
        <v>15</v>
      </c>
      <c r="B18" s="9" t="s">
        <v>26</v>
      </c>
      <c r="C18" s="9" t="s">
        <v>27</v>
      </c>
      <c r="D18" s="38">
        <v>125.3429</v>
      </c>
      <c r="E18" s="38">
        <v>125.3429</v>
      </c>
      <c r="F18" s="38">
        <v>63.949660000000002</v>
      </c>
      <c r="G18" s="130">
        <f t="shared" si="1"/>
        <v>51.019770565385038</v>
      </c>
    </row>
    <row r="19" spans="1:7" ht="38.25" customHeight="1">
      <c r="A19" s="10" t="s">
        <v>20</v>
      </c>
      <c r="B19" s="11" t="s">
        <v>27</v>
      </c>
      <c r="C19" s="11" t="s">
        <v>25</v>
      </c>
      <c r="D19" s="36">
        <f>SUM(D20)</f>
        <v>0</v>
      </c>
      <c r="E19" s="36">
        <f>SUM(E20)</f>
        <v>100</v>
      </c>
      <c r="F19" s="36">
        <f t="shared" ref="F19" si="4">SUM(F20)</f>
        <v>0</v>
      </c>
      <c r="G19" s="131">
        <f t="shared" si="1"/>
        <v>0</v>
      </c>
    </row>
    <row r="20" spans="1:7" ht="47.1" customHeight="1">
      <c r="A20" s="8" t="s">
        <v>38</v>
      </c>
      <c r="B20" s="9" t="s">
        <v>27</v>
      </c>
      <c r="C20" s="9">
        <v>10</v>
      </c>
      <c r="D20" s="38">
        <v>0</v>
      </c>
      <c r="E20" s="38">
        <v>100</v>
      </c>
      <c r="F20" s="38">
        <v>0</v>
      </c>
      <c r="G20" s="33">
        <f t="shared" si="1"/>
        <v>0</v>
      </c>
    </row>
    <row r="21" spans="1:7" ht="27" customHeight="1">
      <c r="A21" s="12" t="s">
        <v>3</v>
      </c>
      <c r="B21" s="13" t="s">
        <v>28</v>
      </c>
      <c r="C21" s="13" t="s">
        <v>25</v>
      </c>
      <c r="D21" s="36">
        <f>SUM(D22:D23)</f>
        <v>0</v>
      </c>
      <c r="E21" s="36">
        <f>SUM(E22:E23)</f>
        <v>1617.9945299999999</v>
      </c>
      <c r="F21" s="36">
        <f t="shared" ref="F21" si="5">SUM(F22:F23)</f>
        <v>819.54552999999999</v>
      </c>
      <c r="G21" s="132">
        <f t="shared" si="1"/>
        <v>50.651934527862707</v>
      </c>
    </row>
    <row r="22" spans="1:7" ht="20.100000000000001" customHeight="1">
      <c r="A22" s="14" t="s">
        <v>4</v>
      </c>
      <c r="B22" s="15" t="s">
        <v>28</v>
      </c>
      <c r="C22" s="15" t="s">
        <v>32</v>
      </c>
      <c r="D22" s="37">
        <v>0</v>
      </c>
      <c r="E22" s="37">
        <v>1617.9945299999999</v>
      </c>
      <c r="F22" s="37">
        <v>819.54552999999999</v>
      </c>
      <c r="G22" s="130">
        <f>F22/E22*100</f>
        <v>50.651934527862707</v>
      </c>
    </row>
    <row r="23" spans="1:7" ht="21" hidden="1" customHeight="1">
      <c r="A23" s="16" t="s">
        <v>5</v>
      </c>
      <c r="B23" s="17" t="s">
        <v>28</v>
      </c>
      <c r="C23" s="17" t="s">
        <v>33</v>
      </c>
      <c r="D23" s="38"/>
      <c r="E23" s="38"/>
      <c r="F23" s="38"/>
      <c r="G23" s="33" t="e">
        <f t="shared" ref="G23:G36" si="6">F23/E23*100</f>
        <v>#DIV/0!</v>
      </c>
    </row>
    <row r="24" spans="1:7" ht="20.100000000000001" customHeight="1">
      <c r="A24" s="12" t="s">
        <v>6</v>
      </c>
      <c r="B24" s="5" t="s">
        <v>34</v>
      </c>
      <c r="C24" s="5" t="s">
        <v>25</v>
      </c>
      <c r="D24" s="36">
        <f>SUM(D25:D27)</f>
        <v>724.73</v>
      </c>
      <c r="E24" s="36">
        <f>SUM(E25:E27)</f>
        <v>1067.5129999999999</v>
      </c>
      <c r="F24" s="36">
        <f t="shared" ref="F24" si="7">SUM(F25:F27)</f>
        <v>718.88310000000001</v>
      </c>
      <c r="G24" s="34">
        <f t="shared" si="6"/>
        <v>67.341859068695186</v>
      </c>
    </row>
    <row r="25" spans="1:7" ht="20.100000000000001" hidden="1" customHeight="1">
      <c r="A25" s="14" t="s">
        <v>19</v>
      </c>
      <c r="B25" s="15" t="s">
        <v>34</v>
      </c>
      <c r="C25" s="15" t="s">
        <v>24</v>
      </c>
      <c r="D25" s="37">
        <v>0</v>
      </c>
      <c r="E25" s="37"/>
      <c r="F25" s="37"/>
      <c r="G25" s="32" t="e">
        <f t="shared" si="6"/>
        <v>#DIV/0!</v>
      </c>
    </row>
    <row r="26" spans="1:7" ht="20.100000000000001" hidden="1" customHeight="1">
      <c r="A26" s="14" t="s">
        <v>7</v>
      </c>
      <c r="B26" s="18" t="s">
        <v>34</v>
      </c>
      <c r="C26" s="18" t="s">
        <v>26</v>
      </c>
      <c r="D26" s="37"/>
      <c r="E26" s="37"/>
      <c r="F26" s="37"/>
      <c r="G26" s="32" t="e">
        <f t="shared" si="6"/>
        <v>#DIV/0!</v>
      </c>
    </row>
    <row r="27" spans="1:7" ht="20.100000000000001" customHeight="1">
      <c r="A27" s="19" t="s">
        <v>8</v>
      </c>
      <c r="B27" s="20" t="s">
        <v>34</v>
      </c>
      <c r="C27" s="20" t="s">
        <v>27</v>
      </c>
      <c r="D27" s="38">
        <v>724.73</v>
      </c>
      <c r="E27" s="38">
        <v>1067.5129999999999</v>
      </c>
      <c r="F27" s="38">
        <v>718.88310000000001</v>
      </c>
      <c r="G27" s="130">
        <f t="shared" si="6"/>
        <v>67.341859068695186</v>
      </c>
    </row>
    <row r="28" spans="1:7" ht="20.100000000000001" hidden="1" customHeight="1">
      <c r="A28" s="12" t="s">
        <v>9</v>
      </c>
      <c r="B28" s="5" t="s">
        <v>35</v>
      </c>
      <c r="C28" s="5" t="s">
        <v>25</v>
      </c>
      <c r="D28" s="36">
        <f>SUM(D29)</f>
        <v>0</v>
      </c>
      <c r="E28" s="36"/>
      <c r="F28" s="36">
        <f t="shared" ref="F28" si="8">SUM(F29)</f>
        <v>0</v>
      </c>
      <c r="G28" s="32" t="e">
        <f t="shared" si="6"/>
        <v>#DIV/0!</v>
      </c>
    </row>
    <row r="29" spans="1:7" ht="20.100000000000001" hidden="1" customHeight="1">
      <c r="A29" s="16" t="s">
        <v>18</v>
      </c>
      <c r="B29" s="17" t="s">
        <v>35</v>
      </c>
      <c r="C29" s="17" t="s">
        <v>24</v>
      </c>
      <c r="D29" s="38"/>
      <c r="E29" s="38"/>
      <c r="F29" s="38"/>
      <c r="G29" s="32" t="e">
        <f t="shared" si="6"/>
        <v>#DIV/0!</v>
      </c>
    </row>
    <row r="30" spans="1:7" ht="20.100000000000001" customHeight="1">
      <c r="A30" s="21" t="s">
        <v>21</v>
      </c>
      <c r="B30" s="5" t="s">
        <v>22</v>
      </c>
      <c r="C30" s="5" t="s">
        <v>25</v>
      </c>
      <c r="D30" s="36">
        <f>D31</f>
        <v>0</v>
      </c>
      <c r="E30" s="36">
        <f>E31</f>
        <v>300</v>
      </c>
      <c r="F30" s="36">
        <f t="shared" ref="F30" si="9">F31</f>
        <v>0</v>
      </c>
      <c r="G30" s="131">
        <f t="shared" si="6"/>
        <v>0</v>
      </c>
    </row>
    <row r="31" spans="1:7" ht="20.100000000000001" customHeight="1">
      <c r="A31" s="22" t="s">
        <v>23</v>
      </c>
      <c r="B31" s="17" t="s">
        <v>22</v>
      </c>
      <c r="C31" s="17" t="s">
        <v>24</v>
      </c>
      <c r="D31" s="38">
        <v>0</v>
      </c>
      <c r="E31" s="38">
        <v>300</v>
      </c>
      <c r="F31" s="38">
        <v>0</v>
      </c>
      <c r="G31" s="33">
        <f t="shared" si="6"/>
        <v>0</v>
      </c>
    </row>
    <row r="32" spans="1:7" ht="20.100000000000001" hidden="1" customHeight="1">
      <c r="A32" s="12" t="s">
        <v>10</v>
      </c>
      <c r="B32" s="5" t="s">
        <v>31</v>
      </c>
      <c r="C32" s="5" t="s">
        <v>25</v>
      </c>
      <c r="D32" s="36">
        <f>D33</f>
        <v>0</v>
      </c>
      <c r="E32" s="36">
        <f>E33</f>
        <v>0</v>
      </c>
      <c r="F32" s="36">
        <f t="shared" ref="F32" si="10">F33</f>
        <v>0</v>
      </c>
      <c r="G32" s="132" t="e">
        <f t="shared" si="6"/>
        <v>#DIV/0!</v>
      </c>
    </row>
    <row r="33" spans="1:7" ht="20.100000000000001" hidden="1" customHeight="1">
      <c r="A33" s="16" t="s">
        <v>17</v>
      </c>
      <c r="B33" s="20" t="s">
        <v>31</v>
      </c>
      <c r="C33" s="20" t="s">
        <v>24</v>
      </c>
      <c r="D33" s="39"/>
      <c r="E33" s="39"/>
      <c r="F33" s="39"/>
      <c r="G33" s="130" t="e">
        <f t="shared" si="6"/>
        <v>#DIV/0!</v>
      </c>
    </row>
    <row r="34" spans="1:7" ht="20.100000000000001" hidden="1" customHeight="1">
      <c r="A34" s="12" t="s">
        <v>11</v>
      </c>
      <c r="B34" s="24" t="s">
        <v>30</v>
      </c>
      <c r="C34" s="24" t="s">
        <v>25</v>
      </c>
      <c r="D34" s="36">
        <f>D35</f>
        <v>0</v>
      </c>
      <c r="E34" s="36">
        <f>E35</f>
        <v>0</v>
      </c>
      <c r="F34" s="36">
        <f t="shared" ref="F34" si="11">F35</f>
        <v>0</v>
      </c>
      <c r="G34" s="132" t="e">
        <f t="shared" si="6"/>
        <v>#DIV/0!</v>
      </c>
    </row>
    <row r="35" spans="1:7" ht="20.100000000000001" hidden="1" customHeight="1">
      <c r="A35" s="25" t="s">
        <v>46</v>
      </c>
      <c r="B35" s="26" t="s">
        <v>30</v>
      </c>
      <c r="C35" s="26" t="s">
        <v>24</v>
      </c>
      <c r="D35" s="40"/>
      <c r="E35" s="40"/>
      <c r="F35" s="40"/>
      <c r="G35" s="130" t="e">
        <f t="shared" si="6"/>
        <v>#DIV/0!</v>
      </c>
    </row>
    <row r="36" spans="1:7" ht="24.95" customHeight="1">
      <c r="A36" s="165" t="s">
        <v>37</v>
      </c>
      <c r="B36" s="165"/>
      <c r="C36" s="165"/>
      <c r="D36" s="41">
        <f>D9+D17+D19+D21+D24+D28+D30+D32+D34</f>
        <v>5176.4228999999996</v>
      </c>
      <c r="E36" s="41">
        <f>E9+E17+E19+E21+E24+E28+E30+E32+E34</f>
        <v>7826.2404299999998</v>
      </c>
      <c r="F36" s="41">
        <f>F9+F17+F19+F21+F24+F28+F30+F32+F34</f>
        <v>3738.4751200000001</v>
      </c>
      <c r="G36" s="35">
        <f t="shared" si="6"/>
        <v>47.768467547578268</v>
      </c>
    </row>
    <row r="37" spans="1:7">
      <c r="A37" s="1"/>
      <c r="B37" s="27"/>
      <c r="C37" s="23"/>
      <c r="D37" s="23"/>
      <c r="E37" s="23"/>
      <c r="F37" s="23"/>
    </row>
    <row r="38" spans="1:7">
      <c r="A38" s="23"/>
      <c r="B38" s="27"/>
      <c r="C38" s="23"/>
      <c r="D38" s="23"/>
      <c r="E38" s="28"/>
      <c r="F38" s="23"/>
    </row>
    <row r="39" spans="1:7">
      <c r="E39" s="3"/>
    </row>
    <row r="40" spans="1:7">
      <c r="A40" s="30"/>
    </row>
    <row r="41" spans="1:7">
      <c r="E41" s="3"/>
    </row>
    <row r="44" spans="1:7">
      <c r="D44" s="31"/>
    </row>
  </sheetData>
  <mergeCells count="12">
    <mergeCell ref="F1:G1"/>
    <mergeCell ref="F2:G2"/>
    <mergeCell ref="F3:G3"/>
    <mergeCell ref="A5:G5"/>
    <mergeCell ref="G7:G8"/>
    <mergeCell ref="F7:F8"/>
    <mergeCell ref="A36:C36"/>
    <mergeCell ref="A6:E6"/>
    <mergeCell ref="A7:A8"/>
    <mergeCell ref="B7:B8"/>
    <mergeCell ref="C7:C8"/>
    <mergeCell ref="D7:E7"/>
  </mergeCells>
  <pageMargins left="1.0629921259842521" right="0.19685039370078741" top="0.39370078740157483" bottom="0.3937007874015748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D6" sqref="D6:D7"/>
    </sheetView>
  </sheetViews>
  <sheetFormatPr defaultRowHeight="11.25"/>
  <cols>
    <col min="1" max="1" width="49" style="133" customWidth="1"/>
    <col min="2" max="3" width="17.7109375" style="133" customWidth="1"/>
    <col min="4" max="4" width="17.7109375" style="143" customWidth="1"/>
    <col min="5" max="5" width="10.42578125" style="133" customWidth="1"/>
    <col min="6" max="6" width="8.140625" style="133" bestFit="1" customWidth="1"/>
    <col min="7" max="7" width="9.85546875" style="133" customWidth="1"/>
    <col min="8" max="16384" width="9.140625" style="133"/>
  </cols>
  <sheetData>
    <row r="1" spans="1:7" s="42" customFormat="1" ht="15">
      <c r="C1" s="78"/>
      <c r="D1" s="173" t="s">
        <v>196</v>
      </c>
      <c r="E1" s="173"/>
    </row>
    <row r="2" spans="1:7" s="42" customFormat="1" ht="65.25" customHeight="1">
      <c r="C2" s="78"/>
      <c r="D2" s="174" t="s">
        <v>204</v>
      </c>
      <c r="E2" s="174"/>
    </row>
    <row r="3" spans="1:7" s="42" customFormat="1" ht="15.75" customHeight="1">
      <c r="C3" s="78"/>
      <c r="D3" s="174" t="s">
        <v>199</v>
      </c>
      <c r="E3" s="174"/>
    </row>
    <row r="4" spans="1:7" s="42" customFormat="1" ht="15.75">
      <c r="C4" s="78"/>
      <c r="D4" s="80"/>
    </row>
    <row r="5" spans="1:7" s="134" customFormat="1" ht="60.75" customHeight="1">
      <c r="A5" s="169" t="s">
        <v>198</v>
      </c>
      <c r="B5" s="169"/>
      <c r="C5" s="169"/>
      <c r="D5" s="169"/>
      <c r="E5" s="169"/>
    </row>
    <row r="6" spans="1:7" ht="23.25" customHeight="1">
      <c r="A6" s="170" t="s">
        <v>190</v>
      </c>
      <c r="B6" s="162" t="s">
        <v>36</v>
      </c>
      <c r="C6" s="162"/>
      <c r="D6" s="172" t="s">
        <v>158</v>
      </c>
      <c r="E6" s="153" t="s">
        <v>154</v>
      </c>
    </row>
    <row r="7" spans="1:7" ht="35.25" customHeight="1">
      <c r="A7" s="171"/>
      <c r="B7" s="90" t="s">
        <v>157</v>
      </c>
      <c r="C7" s="90" t="s">
        <v>156</v>
      </c>
      <c r="D7" s="172"/>
      <c r="E7" s="153" t="s">
        <v>155</v>
      </c>
    </row>
    <row r="8" spans="1:7" ht="49.5" customHeight="1">
      <c r="A8" s="144" t="s">
        <v>192</v>
      </c>
      <c r="B8" s="145">
        <f>Расходы!D36</f>
        <v>5176.4228999999996</v>
      </c>
      <c r="C8" s="145">
        <f>Расходы!E36</f>
        <v>7826.2404299999998</v>
      </c>
      <c r="D8" s="145">
        <f>Расходы!F36</f>
        <v>3738.4751200000001</v>
      </c>
      <c r="E8" s="145">
        <f>D8/C8*100</f>
        <v>47.768467547578268</v>
      </c>
      <c r="F8" s="135"/>
      <c r="G8" s="136"/>
    </row>
    <row r="9" spans="1:7" ht="28.5" customHeight="1">
      <c r="A9" s="147" t="s">
        <v>191</v>
      </c>
      <c r="B9" s="146">
        <f>SUM(B8:B8)</f>
        <v>5176.4228999999996</v>
      </c>
      <c r="C9" s="146">
        <f t="shared" ref="C9:D9" si="0">SUM(C8:C8)</f>
        <v>7826.2404299999998</v>
      </c>
      <c r="D9" s="146">
        <f t="shared" si="0"/>
        <v>3738.4751200000001</v>
      </c>
      <c r="E9" s="146">
        <f>SUM(E8:E8)</f>
        <v>47.768467547578268</v>
      </c>
      <c r="G9" s="137"/>
    </row>
    <row r="10" spans="1:7" s="138" customFormat="1" ht="14.25">
      <c r="C10" s="139"/>
      <c r="D10" s="141"/>
    </row>
    <row r="11" spans="1:7" ht="12.75">
      <c r="C11" s="140"/>
      <c r="D11" s="142"/>
      <c r="E11" s="152"/>
    </row>
  </sheetData>
  <mergeCells count="8">
    <mergeCell ref="D1:E1"/>
    <mergeCell ref="D2:E2"/>
    <mergeCell ref="D3:E3"/>
    <mergeCell ref="A5:E5"/>
    <mergeCell ref="A6:A7"/>
    <mergeCell ref="B6:C6"/>
    <mergeCell ref="E6:E7"/>
    <mergeCell ref="D6:D7"/>
  </mergeCells>
  <pageMargins left="0.84" right="0.15748031496062992" top="0.39370078740157483" bottom="0.98425196850393704" header="0.23622047244094491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Источники</vt:lpstr>
      <vt:lpstr>Расходы</vt:lpstr>
      <vt:lpstr>по распорядителям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'по распорядителям'!Область_печати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2021-07-30T06:58:45Z</dcterms:modified>
</cp:coreProperties>
</file>