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C97A857-46CF-44C5-ACAE-B0F0FAAEDD0F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Приложение № 1" sheetId="4" r:id="rId1"/>
    <sheet name="Приложение № 2" sheetId="5" r:id="rId2"/>
    <sheet name="Приложение № 3" sheetId="2" r:id="rId3"/>
    <sheet name="Приложение № 4" sheetId="1" r:id="rId4"/>
    <sheet name="Приложение № 5" sheetId="3" r:id="rId5"/>
  </sheets>
  <definedNames>
    <definedName name="_GoBack" localSheetId="2">'Приложение № 3'!#REF!</definedName>
    <definedName name="_GoBack" localSheetId="3">'Приложение № 4'!#REF!</definedName>
    <definedName name="_xlnm._FilterDatabase" localSheetId="2" hidden="1">'Приложение № 3'!$B$10:$C$37</definedName>
    <definedName name="_xlnm._FilterDatabase" localSheetId="3" hidden="1">'Приложение № 4'!$C$10:$F$173</definedName>
    <definedName name="_xlnm.Print_Titles" localSheetId="0">'Приложение № 1'!$9:$10</definedName>
    <definedName name="_xlnm.Print_Titles" localSheetId="1">'Приложение № 2'!$9:$10</definedName>
    <definedName name="_xlnm.Print_Titles" localSheetId="2">'Приложение № 3'!$9:$10</definedName>
    <definedName name="_xlnm.Print_Titles" localSheetId="3">'Приложение № 4'!$9:$10</definedName>
    <definedName name="_xlnm.Print_Titles" localSheetId="4">'Приложение № 5'!$8:$9</definedName>
    <definedName name="_xlnm.Print_Area" localSheetId="0">'Приложение № 1'!$A$1:$D$70</definedName>
    <definedName name="_xlnm.Print_Area" localSheetId="2">'Приложение № 3'!$A$1:$E$37</definedName>
    <definedName name="_xlnm.Print_Area" localSheetId="3">'Приложение № 4'!$A$1:$H$173</definedName>
    <definedName name="_xlnm.Print_Area" localSheetId="4">'Приложение № 5'!$A$1:$E$114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6" i="4" l="1"/>
  <c r="C66" i="4"/>
  <c r="E40" i="3" l="1"/>
  <c r="E39" i="3" s="1"/>
  <c r="E38" i="3" s="1"/>
  <c r="D40" i="3"/>
  <c r="D39" i="3" s="1"/>
  <c r="D38" i="3" s="1"/>
  <c r="E64" i="3"/>
  <c r="D64" i="3"/>
  <c r="E16" i="3"/>
  <c r="E15" i="3" s="1"/>
  <c r="E14" i="3" s="1"/>
  <c r="E13" i="3" s="1"/>
  <c r="E12" i="3" s="1"/>
  <c r="D16" i="3"/>
  <c r="D15" i="3" s="1"/>
  <c r="D14" i="3" s="1"/>
  <c r="D13" i="3" s="1"/>
  <c r="D12" i="3" s="1"/>
  <c r="E87" i="3" l="1"/>
  <c r="D87" i="3"/>
  <c r="H155" i="1"/>
  <c r="H154" i="1" s="1"/>
  <c r="H153" i="1" s="1"/>
  <c r="H152" i="1" s="1"/>
  <c r="G155" i="1"/>
  <c r="G154" i="1" s="1"/>
  <c r="G153" i="1" s="1"/>
  <c r="G152" i="1" s="1"/>
  <c r="H128" i="1"/>
  <c r="H127" i="1" s="1"/>
  <c r="H126" i="1" s="1"/>
  <c r="H125" i="1" s="1"/>
  <c r="G128" i="1"/>
  <c r="G127" i="1" s="1"/>
  <c r="G126" i="1" s="1"/>
  <c r="G125" i="1" s="1"/>
  <c r="E96" i="3" l="1"/>
  <c r="E95" i="3" s="1"/>
  <c r="E94" i="3" s="1"/>
  <c r="D96" i="3"/>
  <c r="D95" i="3" s="1"/>
  <c r="D94" i="3" s="1"/>
  <c r="H84" i="1"/>
  <c r="H83" i="1" s="1"/>
  <c r="G84" i="1"/>
  <c r="G83" i="1" s="1"/>
  <c r="H62" i="1" l="1"/>
  <c r="H61" i="1" s="1"/>
  <c r="H60" i="1" s="1"/>
  <c r="G62" i="1"/>
  <c r="G61" i="1" s="1"/>
  <c r="G60" i="1" s="1"/>
  <c r="D68" i="4" l="1"/>
  <c r="C68" i="4"/>
  <c r="D40" i="4"/>
  <c r="C40" i="4"/>
  <c r="E31" i="3" l="1"/>
  <c r="E30" i="3" s="1"/>
  <c r="E29" i="3" s="1"/>
  <c r="E28" i="3" s="1"/>
  <c r="D31" i="3"/>
  <c r="D30" i="3" s="1"/>
  <c r="D29" i="3" s="1"/>
  <c r="D28" i="3" s="1"/>
  <c r="E27" i="3"/>
  <c r="E26" i="3" s="1"/>
  <c r="E25" i="3" s="1"/>
  <c r="E24" i="3" s="1"/>
  <c r="D27" i="3"/>
  <c r="D26" i="3" s="1"/>
  <c r="D25" i="3" s="1"/>
  <c r="D24" i="3" s="1"/>
  <c r="E22" i="3"/>
  <c r="D22" i="3"/>
  <c r="D56" i="3"/>
  <c r="E56" i="3"/>
  <c r="E86" i="3"/>
  <c r="E85" i="3" s="1"/>
  <c r="D86" i="3"/>
  <c r="D85" i="3" s="1"/>
  <c r="E63" i="3"/>
  <c r="E62" i="3" s="1"/>
  <c r="D63" i="3"/>
  <c r="D62" i="3" s="1"/>
  <c r="H52" i="1"/>
  <c r="H51" i="1" s="1"/>
  <c r="G52" i="1"/>
  <c r="G51" i="1" s="1"/>
  <c r="H43" i="1"/>
  <c r="H42" i="1" s="1"/>
  <c r="G43" i="1"/>
  <c r="G42" i="1" s="1"/>
  <c r="H137" i="1"/>
  <c r="H136" i="1" s="1"/>
  <c r="H135" i="1" s="1"/>
  <c r="G137" i="1"/>
  <c r="G136" i="1" s="1"/>
  <c r="G135" i="1" s="1"/>
  <c r="H133" i="1"/>
  <c r="H132" i="1" s="1"/>
  <c r="H131" i="1" s="1"/>
  <c r="G133" i="1"/>
  <c r="G132" i="1" s="1"/>
  <c r="G131" i="1" s="1"/>
  <c r="H130" i="1" l="1"/>
  <c r="G130" i="1"/>
  <c r="E23" i="3"/>
  <c r="D23" i="3"/>
  <c r="H95" i="1" l="1"/>
  <c r="H94" i="1" s="1"/>
  <c r="H93" i="1" s="1"/>
  <c r="H92" i="1" s="1"/>
  <c r="H91" i="1" s="1"/>
  <c r="H90" i="1" s="1"/>
  <c r="G95" i="1"/>
  <c r="G94" i="1" s="1"/>
  <c r="G93" i="1" s="1"/>
  <c r="G92" i="1" s="1"/>
  <c r="G91" i="1" s="1"/>
  <c r="G90" i="1" s="1"/>
  <c r="G89" i="1" l="1"/>
  <c r="D23" i="2"/>
  <c r="H89" i="1"/>
  <c r="E23" i="2"/>
  <c r="D64" i="4"/>
  <c r="C64" i="4"/>
  <c r="D60" i="4"/>
  <c r="C60" i="4"/>
  <c r="D55" i="4"/>
  <c r="C55" i="4"/>
  <c r="D44" i="4"/>
  <c r="C44" i="4"/>
  <c r="D38" i="4"/>
  <c r="C38" i="4"/>
  <c r="D33" i="4"/>
  <c r="C33" i="4"/>
  <c r="D30" i="4"/>
  <c r="C30" i="4"/>
  <c r="D25" i="4"/>
  <c r="C25" i="4"/>
  <c r="D23" i="4"/>
  <c r="D22" i="4" s="1"/>
  <c r="C23" i="4"/>
  <c r="C22" i="4" s="1"/>
  <c r="D19" i="4"/>
  <c r="C19" i="4"/>
  <c r="D17" i="4"/>
  <c r="C17" i="4"/>
  <c r="D14" i="4"/>
  <c r="C14" i="4"/>
  <c r="D12" i="4"/>
  <c r="C12" i="4"/>
  <c r="C37" i="4" l="1"/>
  <c r="C36" i="4" s="1"/>
  <c r="D37" i="4"/>
  <c r="D36" i="4" s="1"/>
  <c r="D16" i="4"/>
  <c r="D11" i="4" s="1"/>
  <c r="C16" i="4"/>
  <c r="C11" i="4" s="1"/>
  <c r="C70" i="4" l="1"/>
  <c r="C20" i="5" s="1"/>
  <c r="C19" i="5" s="1"/>
  <c r="C18" i="5" s="1"/>
  <c r="C17" i="5" s="1"/>
  <c r="D70" i="4"/>
  <c r="D20" i="5" s="1"/>
  <c r="D19" i="5" s="1"/>
  <c r="D18" i="5" s="1"/>
  <c r="D17" i="5" s="1"/>
  <c r="E113" i="3"/>
  <c r="D113" i="3"/>
  <c r="E110" i="3"/>
  <c r="D110" i="3"/>
  <c r="E106" i="3"/>
  <c r="D106" i="3"/>
  <c r="E103" i="3"/>
  <c r="D103" i="3"/>
  <c r="E77" i="3"/>
  <c r="D77" i="3"/>
  <c r="E37" i="3"/>
  <c r="D37" i="3"/>
  <c r="H111" i="1" l="1"/>
  <c r="H110" i="1" s="1"/>
  <c r="H109" i="1" s="1"/>
  <c r="H104" i="1" s="1"/>
  <c r="E26" i="2" s="1"/>
  <c r="G111" i="1"/>
  <c r="G110" i="1" s="1"/>
  <c r="G109" i="1" s="1"/>
  <c r="G104" i="1" s="1"/>
  <c r="D26" i="2" s="1"/>
  <c r="H68" i="1"/>
  <c r="G68" i="1"/>
  <c r="E81" i="3" l="1"/>
  <c r="E80" i="3" s="1"/>
  <c r="E79" i="3" s="1"/>
  <c r="D81" i="3"/>
  <c r="D80" i="3" s="1"/>
  <c r="D79" i="3" s="1"/>
  <c r="E99" i="3"/>
  <c r="E98" i="3" s="1"/>
  <c r="E97" i="3" s="1"/>
  <c r="D99" i="3"/>
  <c r="D98" i="3" s="1"/>
  <c r="D97" i="3" s="1"/>
  <c r="E46" i="3"/>
  <c r="E45" i="3" s="1"/>
  <c r="D46" i="3"/>
  <c r="D45" i="3" s="1"/>
  <c r="E44" i="3"/>
  <c r="E43" i="3" s="1"/>
  <c r="D44" i="3"/>
  <c r="D43" i="3" s="1"/>
  <c r="E78" i="3"/>
  <c r="E76" i="3" s="1"/>
  <c r="D78" i="3"/>
  <c r="E75" i="3"/>
  <c r="E74" i="3" s="1"/>
  <c r="D75" i="3"/>
  <c r="D74" i="3" s="1"/>
  <c r="E91" i="3"/>
  <c r="E90" i="3" s="1"/>
  <c r="E89" i="3" s="1"/>
  <c r="E88" i="3" s="1"/>
  <c r="D91" i="3"/>
  <c r="D90" i="3" s="1"/>
  <c r="D89" i="3" s="1"/>
  <c r="D88" i="3" s="1"/>
  <c r="E61" i="3"/>
  <c r="E60" i="3" s="1"/>
  <c r="E59" i="3" s="1"/>
  <c r="D61" i="3"/>
  <c r="D60" i="3" s="1"/>
  <c r="D59" i="3" s="1"/>
  <c r="E84" i="3"/>
  <c r="E83" i="3" s="1"/>
  <c r="E82" i="3" s="1"/>
  <c r="D84" i="3"/>
  <c r="D83" i="3" s="1"/>
  <c r="D82" i="3" s="1"/>
  <c r="E72" i="3"/>
  <c r="E71" i="3" s="1"/>
  <c r="D72" i="3"/>
  <c r="D71" i="3" s="1"/>
  <c r="E70" i="3"/>
  <c r="E69" i="3" s="1"/>
  <c r="D70" i="3"/>
  <c r="D69" i="3" s="1"/>
  <c r="E68" i="3"/>
  <c r="E67" i="3" s="1"/>
  <c r="D68" i="3"/>
  <c r="D67" i="3" s="1"/>
  <c r="E36" i="3"/>
  <c r="E35" i="3" s="1"/>
  <c r="E34" i="3" s="1"/>
  <c r="E33" i="3" s="1"/>
  <c r="D36" i="3"/>
  <c r="D35" i="3" s="1"/>
  <c r="D34" i="3" s="1"/>
  <c r="D33" i="3" s="1"/>
  <c r="E55" i="3"/>
  <c r="E54" i="3" s="1"/>
  <c r="E53" i="3" s="1"/>
  <c r="E52" i="3" s="1"/>
  <c r="D55" i="3"/>
  <c r="D54" i="3" s="1"/>
  <c r="D53" i="3" s="1"/>
  <c r="D52" i="3" s="1"/>
  <c r="E51" i="3"/>
  <c r="E50" i="3" s="1"/>
  <c r="E49" i="3" s="1"/>
  <c r="E48" i="3" s="1"/>
  <c r="E47" i="3" s="1"/>
  <c r="D51" i="3"/>
  <c r="D50" i="3" s="1"/>
  <c r="D49" i="3" s="1"/>
  <c r="D48" i="3" s="1"/>
  <c r="D47" i="3" s="1"/>
  <c r="E112" i="3"/>
  <c r="E111" i="3" s="1"/>
  <c r="D112" i="3"/>
  <c r="D111" i="3" s="1"/>
  <c r="E109" i="3"/>
  <c r="E108" i="3" s="1"/>
  <c r="D109" i="3"/>
  <c r="D108" i="3" s="1"/>
  <c r="E105" i="3"/>
  <c r="E104" i="3" s="1"/>
  <c r="D105" i="3"/>
  <c r="D104" i="3" s="1"/>
  <c r="E102" i="3"/>
  <c r="E101" i="3" s="1"/>
  <c r="D102" i="3"/>
  <c r="D101" i="3" s="1"/>
  <c r="E21" i="3"/>
  <c r="E20" i="3" s="1"/>
  <c r="E19" i="3" s="1"/>
  <c r="E18" i="3" s="1"/>
  <c r="E17" i="3" s="1"/>
  <c r="E11" i="3" s="1"/>
  <c r="D21" i="3"/>
  <c r="D20" i="3" s="1"/>
  <c r="D19" i="3" s="1"/>
  <c r="D18" i="3" s="1"/>
  <c r="D17" i="3" s="1"/>
  <c r="D11" i="3" s="1"/>
  <c r="D93" i="3" l="1"/>
  <c r="D92" i="3" s="1"/>
  <c r="E93" i="3"/>
  <c r="E92" i="3" s="1"/>
  <c r="E58" i="3"/>
  <c r="E57" i="3" s="1"/>
  <c r="D58" i="3"/>
  <c r="D57" i="3" s="1"/>
  <c r="D107" i="3"/>
  <c r="E107" i="3"/>
  <c r="E100" i="3"/>
  <c r="D100" i="3"/>
  <c r="E42" i="3"/>
  <c r="E41" i="3" s="1"/>
  <c r="D76" i="3"/>
  <c r="D73" i="3" s="1"/>
  <c r="E66" i="3"/>
  <c r="D42" i="3"/>
  <c r="D41" i="3" s="1"/>
  <c r="D66" i="3"/>
  <c r="E73" i="3"/>
  <c r="D65" i="3" l="1"/>
  <c r="E65" i="3"/>
  <c r="D32" i="3"/>
  <c r="D114" i="3" s="1"/>
  <c r="E32" i="3" l="1"/>
  <c r="E114" i="3" s="1"/>
  <c r="E29" i="2"/>
  <c r="D29" i="2"/>
  <c r="E22" i="2"/>
  <c r="D22" i="2"/>
  <c r="H171" i="1" l="1"/>
  <c r="H170" i="1" s="1"/>
  <c r="H169" i="1" s="1"/>
  <c r="H168" i="1" s="1"/>
  <c r="G171" i="1"/>
  <c r="G170" i="1" s="1"/>
  <c r="G169" i="1" s="1"/>
  <c r="G168" i="1" s="1"/>
  <c r="H165" i="1"/>
  <c r="H164" i="1" s="1"/>
  <c r="H163" i="1" s="1"/>
  <c r="H162" i="1" s="1"/>
  <c r="G165" i="1"/>
  <c r="G164" i="1" s="1"/>
  <c r="G163" i="1" s="1"/>
  <c r="G162" i="1" s="1"/>
  <c r="H159" i="1"/>
  <c r="H158" i="1" s="1"/>
  <c r="H157" i="1" s="1"/>
  <c r="H151" i="1" s="1"/>
  <c r="G159" i="1"/>
  <c r="G158" i="1" s="1"/>
  <c r="G157" i="1" s="1"/>
  <c r="G151" i="1" s="1"/>
  <c r="H141" i="1"/>
  <c r="H140" i="1" s="1"/>
  <c r="H139" i="1" s="1"/>
  <c r="H124" i="1" s="1"/>
  <c r="G141" i="1"/>
  <c r="G140" i="1" s="1"/>
  <c r="G139" i="1" s="1"/>
  <c r="G124" i="1" s="1"/>
  <c r="H87" i="1"/>
  <c r="H86" i="1" s="1"/>
  <c r="G87" i="1"/>
  <c r="G86" i="1" s="1"/>
  <c r="G82" i="1" l="1"/>
  <c r="G81" i="1" s="1"/>
  <c r="G80" i="1" s="1"/>
  <c r="H82" i="1"/>
  <c r="H81" i="1" s="1"/>
  <c r="H80" i="1" s="1"/>
  <c r="D36" i="2"/>
  <c r="D35" i="2" s="1"/>
  <c r="G167" i="1"/>
  <c r="H167" i="1"/>
  <c r="E36" i="2"/>
  <c r="E35" i="2" s="1"/>
  <c r="H161" i="1"/>
  <c r="E34" i="2"/>
  <c r="E33" i="2" s="1"/>
  <c r="G161" i="1"/>
  <c r="D34" i="2"/>
  <c r="D33" i="2" s="1"/>
  <c r="G150" i="1"/>
  <c r="D32" i="2"/>
  <c r="D31" i="2" s="1"/>
  <c r="H150" i="1"/>
  <c r="E32" i="2"/>
  <c r="E31" i="2" s="1"/>
  <c r="H103" i="1"/>
  <c r="E28" i="2"/>
  <c r="E25" i="2" s="1"/>
  <c r="G103" i="1"/>
  <c r="D28" i="2"/>
  <c r="D25" i="2" s="1"/>
  <c r="H66" i="1"/>
  <c r="G66" i="1"/>
  <c r="H57" i="1"/>
  <c r="H56" i="1" s="1"/>
  <c r="H55" i="1" s="1"/>
  <c r="H54" i="1" s="1"/>
  <c r="E16" i="2" s="1"/>
  <c r="G57" i="1"/>
  <c r="G56" i="1" s="1"/>
  <c r="G55" i="1" s="1"/>
  <c r="G54" i="1" s="1"/>
  <c r="D16" i="2" s="1"/>
  <c r="H49" i="1"/>
  <c r="H48" i="1" s="1"/>
  <c r="G49" i="1"/>
  <c r="G48" i="1" s="1"/>
  <c r="H40" i="1"/>
  <c r="H39" i="1" s="1"/>
  <c r="G40" i="1"/>
  <c r="G39" i="1" s="1"/>
  <c r="H37" i="1"/>
  <c r="H35" i="1"/>
  <c r="H33" i="1"/>
  <c r="G35" i="1"/>
  <c r="G33" i="1"/>
  <c r="H23" i="1"/>
  <c r="H22" i="1" s="1"/>
  <c r="H21" i="1" s="1"/>
  <c r="H20" i="1" s="1"/>
  <c r="H19" i="1" s="1"/>
  <c r="E13" i="2" s="1"/>
  <c r="G23" i="1"/>
  <c r="G22" i="1" s="1"/>
  <c r="G21" i="1" s="1"/>
  <c r="G20" i="1" s="1"/>
  <c r="G19" i="1" s="1"/>
  <c r="D13" i="2" s="1"/>
  <c r="H17" i="1"/>
  <c r="H16" i="1" s="1"/>
  <c r="H15" i="1" s="1"/>
  <c r="H14" i="1" s="1"/>
  <c r="H13" i="1" s="1"/>
  <c r="E12" i="2" s="1"/>
  <c r="G17" i="1"/>
  <c r="G16" i="1" s="1"/>
  <c r="G15" i="1" s="1"/>
  <c r="G14" i="1" s="1"/>
  <c r="G13" i="1" s="1"/>
  <c r="D12" i="2" s="1"/>
  <c r="H75" i="1"/>
  <c r="G75" i="1"/>
  <c r="H77" i="1"/>
  <c r="G77" i="1"/>
  <c r="G37" i="1"/>
  <c r="H29" i="1"/>
  <c r="H28" i="1" s="1"/>
  <c r="H27" i="1" s="1"/>
  <c r="H26" i="1" s="1"/>
  <c r="G29" i="1"/>
  <c r="G28" i="1" s="1"/>
  <c r="G27" i="1" s="1"/>
  <c r="G26" i="1" s="1"/>
  <c r="H79" i="1" l="1"/>
  <c r="E21" i="2"/>
  <c r="E20" i="2" s="1"/>
  <c r="G79" i="1"/>
  <c r="D21" i="2"/>
  <c r="D20" i="2" s="1"/>
  <c r="G47" i="1"/>
  <c r="G46" i="1" s="1"/>
  <c r="G45" i="1" s="1"/>
  <c r="D15" i="2" s="1"/>
  <c r="H47" i="1"/>
  <c r="H46" i="1" s="1"/>
  <c r="H45" i="1" s="1"/>
  <c r="E15" i="2" s="1"/>
  <c r="G65" i="1"/>
  <c r="G64" i="1" s="1"/>
  <c r="H74" i="1"/>
  <c r="H73" i="1" s="1"/>
  <c r="H72" i="1" s="1"/>
  <c r="H65" i="1"/>
  <c r="H64" i="1" s="1"/>
  <c r="H32" i="1"/>
  <c r="G74" i="1"/>
  <c r="G73" i="1" s="1"/>
  <c r="G72" i="1" s="1"/>
  <c r="G32" i="1"/>
  <c r="H59" i="1" l="1"/>
  <c r="E17" i="2" s="1"/>
  <c r="G59" i="1"/>
  <c r="D17" i="2" s="1"/>
  <c r="H31" i="1"/>
  <c r="H25" i="1" s="1"/>
  <c r="E14" i="2" s="1"/>
  <c r="G31" i="1"/>
  <c r="G25" i="1" s="1"/>
  <c r="H71" i="1"/>
  <c r="E19" i="2"/>
  <c r="E18" i="2" s="1"/>
  <c r="G71" i="1"/>
  <c r="D19" i="2"/>
  <c r="D18" i="2" s="1"/>
  <c r="E11" i="2" l="1"/>
  <c r="E37" i="2" s="1"/>
  <c r="D24" i="5" s="1"/>
  <c r="D23" i="5" s="1"/>
  <c r="D22" i="5" s="1"/>
  <c r="D21" i="5" s="1"/>
  <c r="D16" i="5" s="1"/>
  <c r="D25" i="5" s="1"/>
  <c r="G12" i="1"/>
  <c r="G173" i="1" s="1"/>
  <c r="G11" i="1" s="1"/>
  <c r="D14" i="2"/>
  <c r="D11" i="2" s="1"/>
  <c r="D37" i="2" s="1"/>
  <c r="C24" i="5" s="1"/>
  <c r="C23" i="5" s="1"/>
  <c r="C22" i="5" s="1"/>
  <c r="C21" i="5" s="1"/>
  <c r="C16" i="5" s="1"/>
  <c r="C25" i="5" s="1"/>
  <c r="H12" i="1"/>
  <c r="H173" i="1" s="1"/>
  <c r="H11" i="1" s="1"/>
</calcChain>
</file>

<file path=xl/sharedStrings.xml><?xml version="1.0" encoding="utf-8"?>
<sst xmlns="http://schemas.openxmlformats.org/spreadsheetml/2006/main" count="1287" uniqueCount="359">
  <si>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</si>
  <si>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</si>
  <si>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</si>
  <si>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</si>
  <si>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</si>
  <si>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</si>
  <si>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</si>
  <si>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</si>
  <si>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</si>
  <si>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</si>
  <si>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</si>
  <si>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</si>
  <si>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</si>
  <si>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</si>
  <si>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</si>
  <si>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</si>
  <si>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</si>
  <si>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</si>
  <si>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</si>
  <si>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</si>
  <si>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</si>
  <si>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</si>
  <si>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</si>
  <si>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</si>
  <si>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</si>
  <si>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</si>
  <si>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</si>
  <si>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</si>
  <si>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</si>
  <si>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</si>
  <si>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</si>
  <si>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</si>
  <si>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</si>
  <si>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</si>
  <si>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</si>
  <si>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</si>
  <si>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</si>
  <si>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</si>
  <si>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</si>
  <si>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</si>
  <si>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</si>
  <si>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</si>
  <si>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</si>
  <si>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</si>
  <si>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</si>
  <si>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</si>
  <si>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</si>
  <si>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</si>
  <si>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</si>
  <si>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</si>
  <si>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</si>
  <si>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</si>
  <si>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</si>
  <si>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</si>
  <si>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</si>
  <si>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</si>
  <si>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</si>
  <si>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</si>
  <si>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</si>
  <si>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</si>
  <si>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</si>
  <si>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</si>
  <si>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 с направлением расходов)   66 0 00  80080</t>
  </si>
  <si>
    <t>(код целевой статьи с направлением расходов) 66 0 00 80080</t>
  </si>
  <si>
    <t>Уплата взносов на капитальный ремонт общего имущества в многоквартирных домах на счет регионального оператора</t>
  </si>
  <si>
    <t>Осуществление мероприятий для детей и молодежи</t>
  </si>
  <si>
    <t>Осуществление мероприятий в сфере физической культуры и спорта</t>
  </si>
  <si>
    <t>Мероприятия в сфере молодежной политики</t>
  </si>
  <si>
    <t>Осуществление мероприятий в сфере коммунального хозяйства 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</si>
  <si>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</si>
  <si>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(код целевой статьи с направлением расходов)                        66 0 00 80080</t>
  </si>
  <si>
    <t>(код целевой статьи)                                    74 0 00 00000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</si>
  <si>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</si>
  <si>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</si>
  <si>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</si>
  <si>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Защита населения и территории от чрезвычайных ситуаций природного и техногенного характера, пожарная безопасность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</si>
  <si>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</si>
  <si>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 xml:space="preserve">к решению Совета депутатов </t>
  </si>
  <si>
    <t xml:space="preserve">Вельского муниципального района Архангельской области </t>
  </si>
  <si>
    <t>Раз-дел</t>
  </si>
  <si>
    <t>Под-раз-дел</t>
  </si>
  <si>
    <t>Вид расхо-дов</t>
  </si>
  <si>
    <t>61 000 00000</t>
  </si>
  <si>
    <t>Непрограммные расходы в области общегосударственных вопросов</t>
  </si>
  <si>
    <t>Единая субвенция местным бюджетам</t>
  </si>
  <si>
    <t>61 000 78790</t>
  </si>
  <si>
    <t>62 000 00000</t>
  </si>
  <si>
    <t>Непрограммные расходы в области национальной обороны</t>
  </si>
  <si>
    <t>61 000 78793</t>
  </si>
  <si>
    <t>62 000 51180</t>
  </si>
  <si>
    <t>71 000 00000</t>
  </si>
  <si>
    <t>71 100 00000</t>
  </si>
  <si>
    <t>71 100 90010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</si>
  <si>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</si>
  <si>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</si>
  <si>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</si>
  <si>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</si>
  <si>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</si>
  <si>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</si>
  <si>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Обеспечение деятельности органов местного самоуправления</t>
  </si>
  <si>
    <t>75 000 00000</t>
  </si>
  <si>
    <t>75 000 90010</t>
  </si>
  <si>
    <t>75 000 98630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</si>
  <si>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</si>
  <si>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</si>
  <si>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</si>
  <si>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</si>
  <si>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74 300 98630</t>
  </si>
  <si>
    <t>76 000 91200</t>
  </si>
  <si>
    <t>Прочие выплаты по обязательствам государства</t>
  </si>
  <si>
    <t>75 000 90030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</si>
  <si>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</si>
  <si>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</si>
  <si>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</si>
  <si>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</si>
  <si>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</si>
  <si>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</si>
  <si>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</si>
  <si>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</si>
  <si>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82 000 93530</t>
  </si>
  <si>
    <t>Мероприятия в области благоустройства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</si>
  <si>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</si>
  <si>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</si>
  <si>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</si>
  <si>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</si>
  <si>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240</t>
  </si>
  <si>
    <t>200</t>
  </si>
  <si>
    <t>75 000 97010</t>
  </si>
  <si>
    <t>Публичные нормативные социальные выплаты гражданам</t>
  </si>
  <si>
    <t>83 000 93530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</si>
  <si>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</si>
  <si>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</si>
  <si>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</si>
  <si>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</si>
  <si>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</si>
  <si>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</si>
  <si>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</si>
  <si>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</si>
  <si>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Расходы в области национальной безопасности и правоохранительной деятельности</t>
  </si>
  <si>
    <t>00 000 00000</t>
  </si>
  <si>
    <t>000</t>
  </si>
  <si>
    <t>Передача части полномочий по решению вопросов местного значения в соответствии с заключенными соглашениями</t>
  </si>
  <si>
    <t>Резервный фонд администрации муниципального образования</t>
  </si>
  <si>
    <t>Глава муниципального образования</t>
  </si>
  <si>
    <t>76 000 00000</t>
  </si>
  <si>
    <t>Обеспечение функционирования  главы муниципального образования  и его заместителей</t>
  </si>
  <si>
    <t>Сумма, рублей</t>
  </si>
  <si>
    <t>Вид рас-ходов</t>
  </si>
  <si>
    <t>II. МУНИЦИПАЛЬНЫЕ ПРОГРАММЫ ВЕЛЬСКОГО МУНИЦИПАЛЬНОГО РАЙОНА АРХАНГЕЛЬСКОЙ ОБЛАСТИ</t>
  </si>
  <si>
    <t>10 0 00 00000</t>
  </si>
  <si>
    <t>10 1 00 00000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</si>
  <si>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</si>
  <si>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10 1 01 00000</t>
  </si>
  <si>
    <t>Мероприятия в сфере дорожного хозяйства</t>
  </si>
  <si>
    <t>10 1 01 83020</t>
  </si>
  <si>
    <t>III. НЕПРОГРАММНЫЕ НАПРАВЛЕНИЯ ДЕЯТЕЛЬНОСТИ</t>
  </si>
  <si>
    <t xml:space="preserve">Глава муниципального образования </t>
  </si>
  <si>
    <t xml:space="preserve">Резервный фонд администрации муниципального образования </t>
  </si>
  <si>
    <t>Исполнение судебных актов</t>
  </si>
  <si>
    <t>830</t>
  </si>
  <si>
    <t>Расходы в области национальной безопасности и правоохранительной деятельност</t>
  </si>
  <si>
    <t>82 000 93510</t>
  </si>
  <si>
    <t>Приложение № 5</t>
  </si>
  <si>
    <t>Приложение № 4</t>
  </si>
  <si>
    <t>Приложение № 2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</si>
  <si>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</si>
  <si>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</si>
  <si>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</si>
  <si>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</si>
  <si>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</si>
  <si>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</si>
  <si>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</si>
  <si>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</si>
  <si>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</si>
  <si>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</si>
  <si>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</si>
  <si>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</si>
  <si>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</si>
  <si>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</si>
  <si>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</si>
  <si>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</si>
  <si>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</si>
  <si>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</si>
  <si>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</si>
  <si>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</si>
  <si>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</si>
  <si>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</si>
  <si>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</si>
  <si>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</si>
  <si>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</si>
  <si>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</si>
  <si>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</si>
  <si>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</si>
  <si>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</si>
  <si>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</si>
  <si>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</si>
  <si>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</si>
  <si>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</si>
  <si>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</si>
  <si>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</si>
  <si>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</si>
  <si>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</si>
  <si>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</si>
  <si>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</si>
  <si>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</si>
  <si>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</si>
  <si>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</si>
  <si>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</si>
  <si>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</si>
  <si>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</si>
  <si>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</si>
  <si>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</si>
  <si>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</si>
  <si>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</si>
  <si>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</si>
  <si>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</si>
  <si>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</si>
  <si>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</si>
  <si>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</si>
  <si>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</si>
  <si>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</si>
  <si>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</si>
  <si>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</si>
  <si>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</si>
  <si>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</si>
  <si>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</si>
  <si>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</si>
  <si>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</si>
  <si>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</si>
  <si>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</si>
  <si>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</si>
  <si>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</si>
  <si>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</si>
  <si>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</si>
  <si>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</si>
  <si>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</si>
  <si>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</si>
  <si>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</si>
  <si>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</si>
  <si>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</si>
  <si>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</si>
  <si>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</si>
  <si>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</si>
  <si>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</si>
  <si>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</si>
  <si>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</si>
  <si>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</si>
  <si>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</si>
  <si>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</si>
  <si>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</si>
  <si>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</si>
  <si>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</si>
  <si>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</si>
  <si>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</si>
  <si>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</si>
  <si>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</si>
  <si>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</si>
  <si>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</si>
  <si>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</si>
  <si>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</si>
  <si>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</si>
  <si>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</si>
  <si>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</si>
  <si>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</si>
  <si>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</si>
  <si>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</si>
  <si>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</si>
  <si>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</si>
  <si>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</si>
  <si>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</si>
  <si>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</si>
  <si>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</si>
  <si>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</si>
  <si>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</si>
  <si>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</si>
  <si>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</si>
  <si>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</si>
  <si>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</si>
  <si>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</si>
  <si>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</si>
  <si>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</si>
  <si>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</si>
  <si>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</si>
  <si>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</si>
  <si>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</si>
  <si>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</si>
  <si>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</si>
  <si>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</si>
  <si>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</si>
  <si>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</si>
  <si>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</si>
  <si>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</si>
  <si>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</si>
  <si>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</si>
  <si>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</si>
  <si>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</si>
  <si>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</si>
  <si>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</si>
  <si>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</si>
  <si>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</si>
  <si>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</si>
  <si>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</si>
  <si>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</si>
  <si>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Уточненный план</t>
  </si>
  <si>
    <t>Приложение № 1</t>
  </si>
  <si>
    <t>10 000 00000</t>
  </si>
  <si>
    <t>10 100 00000</t>
  </si>
  <si>
    <t>10 101 00000</t>
  </si>
  <si>
    <t>10 101 83020</t>
  </si>
  <si>
    <t>16 000 00000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</si>
  <si>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</si>
  <si>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</si>
  <si>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</si>
  <si>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</si>
  <si>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Муниципальная программа Вельского муниципального района "Жилищно-коммунальное хозяйство и благоустройство Вельского муниципального района"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</si>
  <si>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</si>
  <si>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</si>
  <si>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16 005 00000</t>
  </si>
  <si>
    <t>16 005 83530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</si>
  <si>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</si>
  <si>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Подпрограмма "Развитие и совершенствование сети автомобильных дорог общего пользования местного значения в Вельском районе (Дорожный фонд)"</t>
  </si>
  <si>
    <t>Приложение № 3</t>
  </si>
  <si>
    <t>75 000 99030</t>
  </si>
  <si>
    <t>74 300 99020</t>
  </si>
  <si>
    <t>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</si>
  <si>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</si>
  <si>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сельского поселения "Усть-Шоношское"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</si>
  <si>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2022 год и на плановый период 2023 и 2024 годов                      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</si>
  <si>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2022 год и на плановый период 2023 и 2024 годов</t>
  </si>
  <si>
    <t xml:space="preserve"> сельского поселения "Усть-Шоношское"  </t>
  </si>
  <si>
    <t>Распределение расходов по разделам и подразделам классификации расходов бюджета сельского поселения "Усть-Шоношское" Вельского муниципального района Архангельской области на 2022 год и на плановый период 2023 и 2024 годов</t>
  </si>
  <si>
    <t xml:space="preserve">сельского поселения "Усть-Шоношское"  </t>
  </si>
  <si>
    <t>Ведомственная структура расходов бюджета сельского поселения "Усть-Шоношское" Вельского муниципального района Архангельской области и распределение бюджетных ассигнований по разделам, подразделам, целевым статьям и группам и подгруппам видов расходов                                                                                                                             на 2022 год и на плановый период 2023 и 2024 годов</t>
  </si>
  <si>
    <t>Администрация сельского поселения "Усть-Шоношское"  Вельского муниципального района Архангельской области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</si>
  <si>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2022 год и на плановый период 2023 и 2024 годов</t>
  </si>
  <si>
    <t>I. МУНИЦИПАЛЬНЫЕ ПРОГРАММЫ СЕЛЬСКОГО ПОСЕЛЕНИЯ "УСТЬ-ШОНОШСКОЕ" ВЕЛЬСКОГО МУНИЦИПАЛЬНОГО РАЙОНА АРХАНГЕЛЬСКОЙ ОБЛАСТИ</t>
  </si>
  <si>
    <t>к решению Совета депутатов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</si>
  <si>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</si>
  <si>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</si>
  <si>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</si>
  <si>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</si>
  <si>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Капитальный ремонт объектов муниципальной формы собственности</t>
  </si>
  <si>
    <t>61 000 88250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</si>
  <si>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</si>
  <si>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80 200 81520</t>
  </si>
  <si>
    <t>Муниципальная программа Вельского муниципального района "Развитие территориального общественного самоуправления Вельского района"</t>
  </si>
  <si>
    <t>08 000 00000</t>
  </si>
  <si>
    <t>Организация и проведение ежегодного конкурса проектов ТОС "Общественная инициатива"</t>
  </si>
  <si>
    <t>08 001 00000</t>
  </si>
  <si>
    <t>Развитие территориального общественного самоуправления</t>
  </si>
  <si>
    <t>08 001 S8420</t>
  </si>
  <si>
    <t>1. Муниципальная программа Вельского муниципального района "Развитие территориального общественного самоуправления Вельского района"</t>
  </si>
  <si>
    <t>2. Муниципальная программа Вельского муниципального района "Поддержка в области дорожной деятельности и пассажирских автоперевозок"</t>
  </si>
  <si>
    <t>3. Муниципальная программа Вельского муниципального района "Жилищно-коммунальное хозяйство и благоустройство Вельского муниципального района"</t>
  </si>
  <si>
    <t>План на 16.09.2022г.</t>
  </si>
  <si>
    <t>от «24 » ноября 2022 г. № 52</t>
  </si>
  <si>
    <t>от «24  » ноября 2022 г. № 52</t>
  </si>
  <si>
    <t>от «24 » ноября 2022 г. №  52</t>
  </si>
  <si>
    <t>от «24  » ноября 2022 г. № 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</si>
</sst>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&lt;=999]000;[&lt;=9999]000\-00;000\-0000"/>
    <numFmt numFmtId="165" formatCode="0000"/>
    <numFmt numFmtId="166" formatCode="#,##0.0"/>
    <numFmt numFmtId="167" formatCode="0#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16" fillId="0" borderId="0"/>
    <xf numFmtId="0" fontId="18" fillId="0" borderId="0"/>
  </cellStyleXfs>
  <cellXfs count="26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>
      <alignment horizontal="right"/>
    </xf>
    <xf numFmtId="166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Alignment="1">
      <alignment vertical="center"/>
    </xf>
    <xf numFmtId="0" fontId="2" fillId="2" borderId="0" xfId="0" applyFont="1" applyFill="1"/>
    <xf numFmtId="164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/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6" fontId="8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7" fontId="1" fillId="2" borderId="10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7" fontId="6" fillId="0" borderId="1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2" fillId="2" borderId="7" xfId="0" applyFont="1" applyFill="1" applyBorder="1" applyAlignment="1">
      <alignment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13" fillId="0" borderId="0" xfId="1" applyFont="1" applyAlignment="1">
      <alignment wrapText="1"/>
    </xf>
    <xf numFmtId="0" fontId="13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49" fontId="7" fillId="0" borderId="4" xfId="1" applyNumberFormat="1" applyFont="1" applyFill="1" applyBorder="1" applyAlignment="1">
      <alignment horizontal="center" vertical="center"/>
    </xf>
    <xf numFmtId="4" fontId="14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2" xfId="1" applyFont="1" applyFill="1" applyBorder="1" applyAlignment="1">
      <alignment horizontal="left" vertical="center" wrapText="1" indent="1"/>
    </xf>
    <xf numFmtId="0" fontId="2" fillId="0" borderId="12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49" fontId="2" fillId="0" borderId="7" xfId="1" applyNumberFormat="1" applyFont="1" applyFill="1" applyBorder="1" applyAlignment="1">
      <alignment horizontal="left" vertical="center"/>
    </xf>
    <xf numFmtId="0" fontId="13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4" fontId="14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top" wrapText="1" indent="1"/>
    </xf>
    <xf numFmtId="0" fontId="7" fillId="0" borderId="1" xfId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Border="1"/>
    <xf numFmtId="49" fontId="15" fillId="0" borderId="0" xfId="1" applyNumberFormat="1" applyFont="1" applyFill="1" applyBorder="1" applyAlignment="1">
      <alignment horizontal="center"/>
    </xf>
    <xf numFmtId="0" fontId="13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vertical="top" wrapText="1"/>
    </xf>
    <xf numFmtId="0" fontId="9" fillId="0" borderId="0" xfId="2" applyFont="1"/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right"/>
    </xf>
    <xf numFmtId="0" fontId="7" fillId="4" borderId="1" xfId="2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/>
    </xf>
    <xf numFmtId="166" fontId="14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right" vertical="center"/>
    </xf>
    <xf numFmtId="0" fontId="9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6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6" fontId="2" fillId="4" borderId="5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4" fontId="14" fillId="0" borderId="1" xfId="2" applyNumberFormat="1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4" fontId="2" fillId="0" borderId="4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4" fontId="2" fillId="0" borderId="5" xfId="2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/>
    </xf>
    <xf numFmtId="4" fontId="7" fillId="0" borderId="1" xfId="2" applyNumberFormat="1" applyFont="1" applyBorder="1" applyAlignment="1">
      <alignment horizontal="right" vertical="center"/>
    </xf>
    <xf numFmtId="0" fontId="9" fillId="0" borderId="0" xfId="2" applyFont="1" applyAlignment="1">
      <alignment horizontal="center"/>
    </xf>
    <xf numFmtId="0" fontId="2" fillId="0" borderId="0" xfId="0" applyFont="1" applyAlignment="1">
      <alignment horizontal="right" vertical="center"/>
    </xf>
    <xf numFmtId="49" fontId="14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right" vertical="center"/>
    </xf>
    <xf numFmtId="166" fontId="7" fillId="2" borderId="0" xfId="0" applyNumberFormat="1" applyFont="1" applyFill="1" applyAlignment="1">
      <alignment vertical="center"/>
    </xf>
    <xf numFmtId="0" fontId="7" fillId="2" borderId="0" xfId="0" applyFont="1" applyFill="1"/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4" fontId="8" fillId="0" borderId="0" xfId="0" applyNumberFormat="1" applyFont="1" applyFill="1"/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right"/>
    </xf>
    <xf numFmtId="0" fontId="7" fillId="0" borderId="0" xfId="1" applyFont="1" applyFill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1"/>
  <sheetViews>
    <sheetView view="pageBreakPreview" zoomScaleNormal="100" zoomScaleSheetLayoutView="100" workbookViewId="0">
      <selection activeCell="C5" sqref="C5:D5"/>
    </sheetView>
  </sheetViews>
  <sheetFormatPr defaultColWidth="9.109375" defaultRowHeight="15" x14ac:dyDescent="0.25"/>
  <cols>
    <col min="1" max="1" width="59.5546875" style="146" customWidth="1"/>
    <col min="2" max="2" width="27.6640625" style="146" customWidth="1"/>
    <col min="3" max="4" width="17.6640625" style="182" customWidth="1"/>
    <col min="5" max="5" width="0.109375" style="146" hidden="1" customWidth="1"/>
    <col min="6" max="16384" width="9.109375" style="146"/>
  </cols>
  <sheetData>
    <row r="1" spans="1:5" ht="20.100000000000001" customHeight="1" x14ac:dyDescent="0.3">
      <c r="A1" s="143"/>
      <c r="B1" s="184"/>
      <c r="C1" s="240" t="s">
        <v>304</v>
      </c>
      <c r="D1" s="240"/>
      <c r="E1" s="145"/>
    </row>
    <row r="2" spans="1:5" ht="20.100000000000001" customHeight="1" x14ac:dyDescent="0.3">
      <c r="A2" s="143"/>
      <c r="B2" s="240" t="s">
        <v>77</v>
      </c>
      <c r="C2" s="240"/>
      <c r="D2" s="240"/>
      <c r="E2" s="145"/>
    </row>
    <row r="3" spans="1:5" ht="20.100000000000001" customHeight="1" x14ac:dyDescent="0.3">
      <c r="A3" s="143"/>
      <c r="B3" s="240" t="s">
        <v>326</v>
      </c>
      <c r="C3" s="240"/>
      <c r="D3" s="240"/>
      <c r="E3" s="145"/>
    </row>
    <row r="4" spans="1:5" ht="20.100000000000001" customHeight="1" x14ac:dyDescent="0.3">
      <c r="A4" s="143"/>
      <c r="B4" s="240" t="s">
        <v>78</v>
      </c>
      <c r="C4" s="240"/>
      <c r="D4" s="240"/>
      <c r="E4" s="145"/>
    </row>
    <row r="5" spans="1:5" ht="20.100000000000001" customHeight="1" x14ac:dyDescent="0.3">
      <c r="A5" s="143"/>
      <c r="B5" s="186"/>
      <c r="C5" s="241" t="s">
        <v>355</v>
      </c>
      <c r="D5" s="241"/>
      <c r="E5" s="145"/>
    </row>
    <row r="6" spans="1:5" ht="20.100000000000001" customHeight="1" x14ac:dyDescent="0.3">
      <c r="A6" s="143"/>
      <c r="B6" s="144"/>
      <c r="C6" s="144"/>
      <c r="D6" s="144"/>
      <c r="E6" s="145"/>
    </row>
    <row r="7" spans="1:5" ht="53.1" customHeight="1" x14ac:dyDescent="0.25">
      <c r="A7" s="242" t="s">
        <v>327</v>
      </c>
      <c r="B7" s="242"/>
      <c r="C7" s="242"/>
      <c r="D7" s="242"/>
    </row>
    <row r="8" spans="1:5" ht="64.5" hidden="1" customHeight="1" x14ac:dyDescent="0.3">
      <c r="A8" s="236" t="s">
        <v>165</v>
      </c>
      <c r="B8" s="236"/>
      <c r="C8" s="236"/>
      <c r="D8" s="236"/>
    </row>
    <row r="9" spans="1:5" ht="23.25" customHeight="1" x14ac:dyDescent="0.25">
      <c r="A9" s="237" t="s">
        <v>166</v>
      </c>
      <c r="B9" s="237" t="s">
        <v>167</v>
      </c>
      <c r="C9" s="238" t="s">
        <v>146</v>
      </c>
      <c r="D9" s="239"/>
    </row>
    <row r="10" spans="1:5" ht="36.9" customHeight="1" x14ac:dyDescent="0.25">
      <c r="A10" s="237"/>
      <c r="B10" s="237"/>
      <c r="C10" s="233" t="s">
        <v>354</v>
      </c>
      <c r="D10" s="147" t="s">
        <v>303</v>
      </c>
    </row>
    <row r="11" spans="1:5" ht="16.2" x14ac:dyDescent="0.25">
      <c r="A11" s="148" t="s">
        <v>168</v>
      </c>
      <c r="B11" s="149" t="s">
        <v>169</v>
      </c>
      <c r="C11" s="150">
        <f>C12+C14+C16+C22+C25+C30+C33</f>
        <v>427900</v>
      </c>
      <c r="D11" s="150">
        <f t="shared" ref="D11" si="0">D12+D14+D16+D22+D25+D30+D33</f>
        <v>427900</v>
      </c>
    </row>
    <row r="12" spans="1:5" ht="21" customHeight="1" x14ac:dyDescent="0.25">
      <c r="A12" s="151" t="s">
        <v>170</v>
      </c>
      <c r="B12" s="152" t="s">
        <v>171</v>
      </c>
      <c r="C12" s="153">
        <f>C13</f>
        <v>125300</v>
      </c>
      <c r="D12" s="153">
        <f t="shared" ref="D12" si="1">D13</f>
        <v>125300</v>
      </c>
    </row>
    <row r="13" spans="1:5" ht="17.399999999999999" customHeight="1" x14ac:dyDescent="0.25">
      <c r="A13" s="154" t="s">
        <v>172</v>
      </c>
      <c r="B13" s="152" t="s">
        <v>173</v>
      </c>
      <c r="C13" s="153">
        <v>125300</v>
      </c>
      <c r="D13" s="153">
        <v>125300</v>
      </c>
    </row>
    <row r="14" spans="1:5" ht="17.399999999999999" customHeight="1" x14ac:dyDescent="0.25">
      <c r="A14" s="155" t="s">
        <v>174</v>
      </c>
      <c r="B14" s="152" t="s">
        <v>175</v>
      </c>
      <c r="C14" s="153">
        <f>C15</f>
        <v>48800</v>
      </c>
      <c r="D14" s="153">
        <f t="shared" ref="D14" si="2">D15</f>
        <v>48800</v>
      </c>
    </row>
    <row r="15" spans="1:5" ht="17.399999999999999" customHeight="1" x14ac:dyDescent="0.25">
      <c r="A15" s="154" t="s">
        <v>176</v>
      </c>
      <c r="B15" s="152" t="s">
        <v>177</v>
      </c>
      <c r="C15" s="153">
        <v>48800</v>
      </c>
      <c r="D15" s="153">
        <v>48800</v>
      </c>
    </row>
    <row r="16" spans="1:5" ht="15.6" x14ac:dyDescent="0.25">
      <c r="A16" s="155" t="s">
        <v>178</v>
      </c>
      <c r="B16" s="152" t="s">
        <v>179</v>
      </c>
      <c r="C16" s="153">
        <f>C17+C19</f>
        <v>253800</v>
      </c>
      <c r="D16" s="153">
        <f t="shared" ref="D16" si="3">D17+D19</f>
        <v>253800</v>
      </c>
    </row>
    <row r="17" spans="1:4" ht="15.6" x14ac:dyDescent="0.25">
      <c r="A17" s="155" t="s">
        <v>180</v>
      </c>
      <c r="B17" s="152" t="s">
        <v>181</v>
      </c>
      <c r="C17" s="153">
        <f>C18</f>
        <v>51500</v>
      </c>
      <c r="D17" s="153">
        <f t="shared" ref="D17" si="4">D18</f>
        <v>51500</v>
      </c>
    </row>
    <row r="18" spans="1:4" ht="46.8" x14ac:dyDescent="0.25">
      <c r="A18" s="154" t="s">
        <v>182</v>
      </c>
      <c r="B18" s="152" t="s">
        <v>183</v>
      </c>
      <c r="C18" s="153">
        <v>51500</v>
      </c>
      <c r="D18" s="153">
        <v>51500</v>
      </c>
    </row>
    <row r="19" spans="1:4" ht="15.6" x14ac:dyDescent="0.25">
      <c r="A19" s="156" t="s">
        <v>184</v>
      </c>
      <c r="B19" s="157" t="s">
        <v>185</v>
      </c>
      <c r="C19" s="153">
        <f>SUM(C20:C21)</f>
        <v>202300</v>
      </c>
      <c r="D19" s="153">
        <f t="shared" ref="D19" si="5">SUM(D20:D21)</f>
        <v>202300</v>
      </c>
    </row>
    <row r="20" spans="1:4" ht="15.6" x14ac:dyDescent="0.25">
      <c r="A20" s="158" t="s">
        <v>186</v>
      </c>
      <c r="B20" s="157" t="s">
        <v>187</v>
      </c>
      <c r="C20" s="153">
        <v>100000</v>
      </c>
      <c r="D20" s="153">
        <v>100000</v>
      </c>
    </row>
    <row r="21" spans="1:4" ht="15.6" x14ac:dyDescent="0.25">
      <c r="A21" s="158" t="s">
        <v>188</v>
      </c>
      <c r="B21" s="152" t="s">
        <v>189</v>
      </c>
      <c r="C21" s="153">
        <v>102300</v>
      </c>
      <c r="D21" s="153">
        <v>102300</v>
      </c>
    </row>
    <row r="22" spans="1:4" ht="15.6" hidden="1" x14ac:dyDescent="0.25">
      <c r="A22" s="155" t="s">
        <v>190</v>
      </c>
      <c r="B22" s="152" t="s">
        <v>191</v>
      </c>
      <c r="C22" s="153">
        <f>C23</f>
        <v>0</v>
      </c>
      <c r="D22" s="153">
        <f t="shared" ref="D22:D23" si="6">D23</f>
        <v>0</v>
      </c>
    </row>
    <row r="23" spans="1:4" ht="51.75" hidden="1" customHeight="1" x14ac:dyDescent="0.25">
      <c r="A23" s="159" t="s">
        <v>192</v>
      </c>
      <c r="B23" s="152" t="s">
        <v>193</v>
      </c>
      <c r="C23" s="153">
        <f>C24</f>
        <v>0</v>
      </c>
      <c r="D23" s="153">
        <f t="shared" si="6"/>
        <v>0</v>
      </c>
    </row>
    <row r="24" spans="1:4" ht="84.75" hidden="1" customHeight="1" x14ac:dyDescent="0.25">
      <c r="A24" s="154" t="s">
        <v>194</v>
      </c>
      <c r="B24" s="152" t="s">
        <v>195</v>
      </c>
      <c r="C24" s="153"/>
      <c r="D24" s="153"/>
    </row>
    <row r="25" spans="1:4" ht="57" hidden="1" customHeight="1" x14ac:dyDescent="0.25">
      <c r="A25" s="151" t="s">
        <v>196</v>
      </c>
      <c r="B25" s="152" t="s">
        <v>197</v>
      </c>
      <c r="C25" s="153">
        <f>SUM(C26:C29)</f>
        <v>0</v>
      </c>
      <c r="D25" s="153">
        <f t="shared" ref="D25" si="7">SUM(D26:D29)</f>
        <v>0</v>
      </c>
    </row>
    <row r="26" spans="1:4" ht="79.5" hidden="1" customHeight="1" x14ac:dyDescent="0.25">
      <c r="A26" s="160" t="s">
        <v>198</v>
      </c>
      <c r="B26" s="152" t="s">
        <v>199</v>
      </c>
      <c r="C26" s="153"/>
      <c r="D26" s="153"/>
    </row>
    <row r="27" spans="1:4" ht="88.5" hidden="1" customHeight="1" x14ac:dyDescent="0.25">
      <c r="A27" s="161" t="s">
        <v>200</v>
      </c>
      <c r="B27" s="152" t="s">
        <v>201</v>
      </c>
      <c r="C27" s="153"/>
      <c r="D27" s="153"/>
    </row>
    <row r="28" spans="1:4" s="164" customFormat="1" ht="46.8" hidden="1" x14ac:dyDescent="0.3">
      <c r="A28" s="162" t="s">
        <v>202</v>
      </c>
      <c r="B28" s="163" t="s">
        <v>203</v>
      </c>
      <c r="C28" s="153"/>
      <c r="D28" s="153"/>
    </row>
    <row r="29" spans="1:4" s="164" customFormat="1" ht="93.6" hidden="1" x14ac:dyDescent="0.3">
      <c r="A29" s="162" t="s">
        <v>204</v>
      </c>
      <c r="B29" s="163" t="s">
        <v>205</v>
      </c>
      <c r="C29" s="153"/>
      <c r="D29" s="153"/>
    </row>
    <row r="30" spans="1:4" s="164" customFormat="1" ht="31.2" hidden="1" x14ac:dyDescent="0.3">
      <c r="A30" s="165" t="s">
        <v>206</v>
      </c>
      <c r="B30" s="163" t="s">
        <v>207</v>
      </c>
      <c r="C30" s="153">
        <f>SUM(C31:C32)</f>
        <v>0</v>
      </c>
      <c r="D30" s="153">
        <f t="shared" ref="D30" si="8">SUM(D31:D32)</f>
        <v>0</v>
      </c>
    </row>
    <row r="31" spans="1:4" s="164" customFormat="1" ht="113.25" hidden="1" customHeight="1" x14ac:dyDescent="0.3">
      <c r="A31" s="166" t="s">
        <v>208</v>
      </c>
      <c r="B31" s="163" t="s">
        <v>209</v>
      </c>
      <c r="C31" s="153"/>
      <c r="D31" s="153"/>
    </row>
    <row r="32" spans="1:4" s="164" customFormat="1" ht="63" hidden="1" customHeight="1" x14ac:dyDescent="0.3">
      <c r="A32" s="166" t="s">
        <v>210</v>
      </c>
      <c r="B32" s="163" t="s">
        <v>211</v>
      </c>
      <c r="C32" s="153"/>
      <c r="D32" s="153"/>
    </row>
    <row r="33" spans="1:4" ht="15.6" hidden="1" x14ac:dyDescent="0.3">
      <c r="A33" s="167" t="s">
        <v>212</v>
      </c>
      <c r="B33" s="152" t="s">
        <v>213</v>
      </c>
      <c r="C33" s="153">
        <f>SUM(C34:C35)</f>
        <v>0</v>
      </c>
      <c r="D33" s="153">
        <f t="shared" ref="D33" si="9">SUM(D34:D35)</f>
        <v>0</v>
      </c>
    </row>
    <row r="34" spans="1:4" ht="78" hidden="1" x14ac:dyDescent="0.3">
      <c r="A34" s="168" t="s">
        <v>214</v>
      </c>
      <c r="B34" s="152" t="s">
        <v>215</v>
      </c>
      <c r="C34" s="153"/>
      <c r="D34" s="153"/>
    </row>
    <row r="35" spans="1:4" ht="69" hidden="1" customHeight="1" x14ac:dyDescent="0.25">
      <c r="A35" s="169" t="s">
        <v>216</v>
      </c>
      <c r="B35" s="170" t="s">
        <v>217</v>
      </c>
      <c r="C35" s="171"/>
      <c r="D35" s="171"/>
    </row>
    <row r="36" spans="1:4" ht="20.100000000000001" customHeight="1" x14ac:dyDescent="0.25">
      <c r="A36" s="172" t="s">
        <v>218</v>
      </c>
      <c r="B36" s="173" t="s">
        <v>219</v>
      </c>
      <c r="C36" s="174">
        <f>C37+C64+C68+C66</f>
        <v>7360156.5299999993</v>
      </c>
      <c r="D36" s="174">
        <f>D37+D64+D68+D66</f>
        <v>7527408.0499999998</v>
      </c>
    </row>
    <row r="37" spans="1:4" ht="31.2" x14ac:dyDescent="0.25">
      <c r="A37" s="151" t="s">
        <v>220</v>
      </c>
      <c r="B37" s="152" t="s">
        <v>221</v>
      </c>
      <c r="C37" s="153">
        <f>C38+C44+C55+C60</f>
        <v>7291085.0599999996</v>
      </c>
      <c r="D37" s="153">
        <f t="shared" ref="D37" si="10">D38+D44+D55+D60</f>
        <v>7464195.0599999996</v>
      </c>
    </row>
    <row r="38" spans="1:4" ht="31.2" x14ac:dyDescent="0.25">
      <c r="A38" s="155" t="s">
        <v>222</v>
      </c>
      <c r="B38" s="152" t="s">
        <v>223</v>
      </c>
      <c r="C38" s="153">
        <f>SUM(C40:C43)</f>
        <v>1169487.6000000001</v>
      </c>
      <c r="D38" s="153">
        <f t="shared" ref="D38" si="11">SUM(D40:D43)</f>
        <v>1227897.6000000001</v>
      </c>
    </row>
    <row r="39" spans="1:4" ht="15.6" hidden="1" x14ac:dyDescent="0.25">
      <c r="A39" s="154" t="s">
        <v>224</v>
      </c>
      <c r="B39" s="152"/>
      <c r="C39" s="153"/>
      <c r="D39" s="153"/>
    </row>
    <row r="40" spans="1:4" ht="46.8" x14ac:dyDescent="0.25">
      <c r="A40" s="154" t="s">
        <v>225</v>
      </c>
      <c r="B40" s="152" t="s">
        <v>226</v>
      </c>
      <c r="C40" s="228">
        <f>905400+264087.6</f>
        <v>1169487.6000000001</v>
      </c>
      <c r="D40" s="228">
        <f>905400+264087.6</f>
        <v>1169487.6000000001</v>
      </c>
    </row>
    <row r="41" spans="1:4" ht="31.2" x14ac:dyDescent="0.25">
      <c r="A41" s="154" t="s">
        <v>227</v>
      </c>
      <c r="B41" s="152" t="s">
        <v>228</v>
      </c>
      <c r="C41" s="153">
        <v>0</v>
      </c>
      <c r="D41" s="153">
        <v>58410</v>
      </c>
    </row>
    <row r="42" spans="1:4" ht="46.8" hidden="1" x14ac:dyDescent="0.25">
      <c r="A42" s="154" t="s">
        <v>229</v>
      </c>
      <c r="B42" s="152" t="s">
        <v>230</v>
      </c>
      <c r="C42" s="153"/>
      <c r="D42" s="153"/>
    </row>
    <row r="43" spans="1:4" ht="15.6" hidden="1" x14ac:dyDescent="0.25">
      <c r="A43" s="154" t="s">
        <v>231</v>
      </c>
      <c r="B43" s="152" t="s">
        <v>232</v>
      </c>
      <c r="C43" s="153"/>
      <c r="D43" s="153"/>
    </row>
    <row r="44" spans="1:4" ht="33.75" customHeight="1" x14ac:dyDescent="0.25">
      <c r="A44" s="151" t="s">
        <v>233</v>
      </c>
      <c r="B44" s="152" t="s">
        <v>234</v>
      </c>
      <c r="C44" s="153">
        <f>SUM(C46:C54)</f>
        <v>3531000</v>
      </c>
      <c r="D44" s="153">
        <f t="shared" ref="D44" si="12">SUM(D46:D54)</f>
        <v>3531000</v>
      </c>
    </row>
    <row r="45" spans="1:4" ht="15.6" hidden="1" x14ac:dyDescent="0.25">
      <c r="A45" s="154" t="s">
        <v>224</v>
      </c>
      <c r="B45" s="152"/>
      <c r="C45" s="153"/>
      <c r="D45" s="153"/>
    </row>
    <row r="46" spans="1:4" ht="109.2" hidden="1" x14ac:dyDescent="0.25">
      <c r="A46" s="175" t="s">
        <v>235</v>
      </c>
      <c r="B46" s="152" t="s">
        <v>236</v>
      </c>
      <c r="C46" s="153"/>
      <c r="D46" s="153"/>
    </row>
    <row r="47" spans="1:4" ht="124.8" hidden="1" x14ac:dyDescent="0.25">
      <c r="A47" s="175" t="s">
        <v>237</v>
      </c>
      <c r="B47" s="152" t="s">
        <v>238</v>
      </c>
      <c r="C47" s="153"/>
      <c r="D47" s="153"/>
    </row>
    <row r="48" spans="1:4" ht="93.6" hidden="1" x14ac:dyDescent="0.25">
      <c r="A48" s="175" t="s">
        <v>239</v>
      </c>
      <c r="B48" s="152" t="s">
        <v>240</v>
      </c>
      <c r="C48" s="153"/>
      <c r="D48" s="153"/>
    </row>
    <row r="49" spans="1:4" ht="66" hidden="1" customHeight="1" x14ac:dyDescent="0.25">
      <c r="A49" s="175" t="s">
        <v>241</v>
      </c>
      <c r="B49" s="152" t="s">
        <v>242</v>
      </c>
      <c r="C49" s="153"/>
      <c r="D49" s="153"/>
    </row>
    <row r="50" spans="1:4" ht="31.2" hidden="1" x14ac:dyDescent="0.25">
      <c r="A50" s="175" t="s">
        <v>243</v>
      </c>
      <c r="B50" s="152" t="s">
        <v>244</v>
      </c>
      <c r="C50" s="153"/>
      <c r="D50" s="153"/>
    </row>
    <row r="51" spans="1:4" ht="40.5" hidden="1" customHeight="1" x14ac:dyDescent="0.25">
      <c r="A51" s="175" t="s">
        <v>245</v>
      </c>
      <c r="B51" s="152" t="s">
        <v>246</v>
      </c>
      <c r="C51" s="153"/>
      <c r="D51" s="153"/>
    </row>
    <row r="52" spans="1:4" ht="36.75" hidden="1" customHeight="1" x14ac:dyDescent="0.25">
      <c r="A52" s="154" t="s">
        <v>247</v>
      </c>
      <c r="B52" s="152" t="s">
        <v>248</v>
      </c>
      <c r="C52" s="153"/>
      <c r="D52" s="153"/>
    </row>
    <row r="53" spans="1:4" ht="46.8" hidden="1" x14ac:dyDescent="0.25">
      <c r="A53" s="154" t="s">
        <v>249</v>
      </c>
      <c r="B53" s="152" t="s">
        <v>250</v>
      </c>
      <c r="C53" s="153"/>
      <c r="D53" s="153"/>
    </row>
    <row r="54" spans="1:4" ht="15.6" x14ac:dyDescent="0.25">
      <c r="A54" s="154" t="s">
        <v>251</v>
      </c>
      <c r="B54" s="152" t="s">
        <v>252</v>
      </c>
      <c r="C54" s="229">
        <v>3531000</v>
      </c>
      <c r="D54" s="229">
        <v>3531000</v>
      </c>
    </row>
    <row r="55" spans="1:4" ht="31.2" x14ac:dyDescent="0.25">
      <c r="A55" s="151" t="s">
        <v>253</v>
      </c>
      <c r="B55" s="152" t="s">
        <v>254</v>
      </c>
      <c r="C55" s="153">
        <f>SUM(C58:C59)</f>
        <v>219097.46</v>
      </c>
      <c r="D55" s="153">
        <f t="shared" ref="D55" si="13">SUM(D58:D59)</f>
        <v>219097.46</v>
      </c>
    </row>
    <row r="56" spans="1:4" ht="15.6" hidden="1" x14ac:dyDescent="0.25">
      <c r="A56" s="154" t="s">
        <v>224</v>
      </c>
      <c r="B56" s="152"/>
      <c r="C56" s="153"/>
      <c r="D56" s="153"/>
    </row>
    <row r="57" spans="1:4" ht="46.8" hidden="1" x14ac:dyDescent="0.25">
      <c r="A57" s="154" t="s">
        <v>255</v>
      </c>
      <c r="B57" s="152" t="s">
        <v>256</v>
      </c>
      <c r="C57" s="153"/>
      <c r="D57" s="153"/>
    </row>
    <row r="58" spans="1:4" ht="62.4" x14ac:dyDescent="0.25">
      <c r="A58" s="154" t="s">
        <v>257</v>
      </c>
      <c r="B58" s="152" t="s">
        <v>258</v>
      </c>
      <c r="C58" s="228">
        <v>131597.46</v>
      </c>
      <c r="D58" s="228">
        <v>131597.46</v>
      </c>
    </row>
    <row r="59" spans="1:4" ht="15.6" x14ac:dyDescent="0.25">
      <c r="A59" s="154" t="s">
        <v>259</v>
      </c>
      <c r="B59" s="152" t="s">
        <v>260</v>
      </c>
      <c r="C59" s="153">
        <v>87500</v>
      </c>
      <c r="D59" s="153">
        <v>87500</v>
      </c>
    </row>
    <row r="60" spans="1:4" ht="31.2" x14ac:dyDescent="0.25">
      <c r="A60" s="151" t="s">
        <v>261</v>
      </c>
      <c r="B60" s="152" t="s">
        <v>262</v>
      </c>
      <c r="C60" s="153">
        <f>SUM(C62:C63)</f>
        <v>2371500</v>
      </c>
      <c r="D60" s="153">
        <f t="shared" ref="D60" si="14">SUM(D62:D63)</f>
        <v>2486200</v>
      </c>
    </row>
    <row r="61" spans="1:4" ht="15.6" hidden="1" x14ac:dyDescent="0.25">
      <c r="A61" s="176" t="s">
        <v>224</v>
      </c>
      <c r="B61" s="152"/>
      <c r="C61" s="153"/>
      <c r="D61" s="153"/>
    </row>
    <row r="62" spans="1:4" ht="78" x14ac:dyDescent="0.25">
      <c r="A62" s="154" t="s">
        <v>263</v>
      </c>
      <c r="B62" s="157" t="s">
        <v>264</v>
      </c>
      <c r="C62" s="153">
        <v>1754500</v>
      </c>
      <c r="D62" s="153">
        <v>1834500</v>
      </c>
    </row>
    <row r="63" spans="1:4" ht="31.2" x14ac:dyDescent="0.25">
      <c r="A63" s="176" t="s">
        <v>265</v>
      </c>
      <c r="B63" s="152" t="s">
        <v>266</v>
      </c>
      <c r="C63" s="153">
        <v>617000</v>
      </c>
      <c r="D63" s="153">
        <v>651700</v>
      </c>
    </row>
    <row r="64" spans="1:4" ht="38.4" hidden="1" customHeight="1" x14ac:dyDescent="0.25">
      <c r="A64" s="155" t="s">
        <v>267</v>
      </c>
      <c r="B64" s="152" t="s">
        <v>268</v>
      </c>
      <c r="C64" s="153">
        <f>C65</f>
        <v>0</v>
      </c>
      <c r="D64" s="153">
        <f t="shared" ref="D64:D68" si="15">D65</f>
        <v>0</v>
      </c>
    </row>
    <row r="65" spans="1:4" ht="30" hidden="1" customHeight="1" x14ac:dyDescent="0.25">
      <c r="A65" s="176" t="s">
        <v>269</v>
      </c>
      <c r="B65" s="152" t="s">
        <v>270</v>
      </c>
      <c r="C65" s="153"/>
      <c r="D65" s="153"/>
    </row>
    <row r="66" spans="1:4" ht="38.4" customHeight="1" x14ac:dyDescent="0.25">
      <c r="A66" s="155" t="s">
        <v>267</v>
      </c>
      <c r="B66" s="152" t="s">
        <v>268</v>
      </c>
      <c r="C66" s="153">
        <f>C67</f>
        <v>100000</v>
      </c>
      <c r="D66" s="153">
        <f t="shared" ref="D66" si="16">D67</f>
        <v>100000</v>
      </c>
    </row>
    <row r="67" spans="1:4" ht="30" customHeight="1" x14ac:dyDescent="0.25">
      <c r="A67" s="176" t="s">
        <v>269</v>
      </c>
      <c r="B67" s="152" t="s">
        <v>270</v>
      </c>
      <c r="C67" s="153">
        <v>100000</v>
      </c>
      <c r="D67" s="153">
        <v>100000</v>
      </c>
    </row>
    <row r="68" spans="1:4" ht="51" customHeight="1" x14ac:dyDescent="0.25">
      <c r="A68" s="155" t="s">
        <v>337</v>
      </c>
      <c r="B68" s="152" t="s">
        <v>338</v>
      </c>
      <c r="C68" s="153">
        <f>C69</f>
        <v>-30928.53</v>
      </c>
      <c r="D68" s="153">
        <f t="shared" si="15"/>
        <v>-36787.01</v>
      </c>
    </row>
    <row r="69" spans="1:4" ht="67.5" customHeight="1" x14ac:dyDescent="0.25">
      <c r="A69" s="176" t="s">
        <v>339</v>
      </c>
      <c r="B69" s="152" t="s">
        <v>340</v>
      </c>
      <c r="C69" s="153">
        <v>-30928.53</v>
      </c>
      <c r="D69" s="153">
        <v>-36787.01</v>
      </c>
    </row>
    <row r="70" spans="1:4" ht="22.5" customHeight="1" x14ac:dyDescent="0.25">
      <c r="A70" s="177" t="s">
        <v>271</v>
      </c>
      <c r="B70" s="178"/>
      <c r="C70" s="179">
        <f>C11+C36</f>
        <v>7788056.5299999993</v>
      </c>
      <c r="D70" s="179">
        <f t="shared" ref="D70" si="17">D11+D36</f>
        <v>7955308.0499999998</v>
      </c>
    </row>
    <row r="71" spans="1:4" ht="14.1" customHeight="1" x14ac:dyDescent="0.25">
      <c r="A71" s="180"/>
      <c r="B71" s="181"/>
      <c r="C71" s="181"/>
      <c r="D71" s="181"/>
    </row>
  </sheetData>
  <mergeCells count="10">
    <mergeCell ref="A8:D8"/>
    <mergeCell ref="A9:A10"/>
    <mergeCell ref="B9:B10"/>
    <mergeCell ref="C9:D9"/>
    <mergeCell ref="C1:D1"/>
    <mergeCell ref="C5:D5"/>
    <mergeCell ref="A7:D7"/>
    <mergeCell ref="B2:D2"/>
    <mergeCell ref="B3:D3"/>
    <mergeCell ref="B4:D4"/>
  </mergeCells>
  <pageMargins left="0.98425196850393704" right="0.39370078740157483" top="0.70866141732283472" bottom="0.39370078740157483" header="0.51181102362204722" footer="0.55118110236220474"/>
  <pageSetup paperSize="9" scale="66" firstPageNumber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view="pageBreakPreview" zoomScaleNormal="100" zoomScaleSheetLayoutView="100" workbookViewId="0">
      <selection activeCell="C5" sqref="C5:D5"/>
    </sheetView>
  </sheetViews>
  <sheetFormatPr defaultColWidth="11.109375" defaultRowHeight="31.5" customHeight="1" x14ac:dyDescent="0.25"/>
  <cols>
    <col min="1" max="1" width="52.44140625" style="219" customWidth="1"/>
    <col min="2" max="2" width="28" style="219" customWidth="1"/>
    <col min="3" max="4" width="17.6640625" style="219" customWidth="1"/>
    <col min="5" max="16384" width="11.109375" style="185"/>
  </cols>
  <sheetData>
    <row r="1" spans="1:4" ht="20.100000000000001" customHeight="1" x14ac:dyDescent="0.3">
      <c r="A1" s="183"/>
      <c r="B1" s="184"/>
      <c r="C1" s="240" t="s">
        <v>164</v>
      </c>
      <c r="D1" s="240"/>
    </row>
    <row r="2" spans="1:4" ht="20.100000000000001" customHeight="1" x14ac:dyDescent="0.3">
      <c r="A2" s="183"/>
      <c r="B2" s="240" t="s">
        <v>77</v>
      </c>
      <c r="C2" s="240"/>
      <c r="D2" s="240"/>
    </row>
    <row r="3" spans="1:4" ht="20.100000000000001" customHeight="1" x14ac:dyDescent="0.3">
      <c r="A3" s="183"/>
      <c r="B3" s="240" t="s">
        <v>326</v>
      </c>
      <c r="C3" s="240"/>
      <c r="D3" s="240"/>
    </row>
    <row r="4" spans="1:4" ht="20.100000000000001" customHeight="1" x14ac:dyDescent="0.3">
      <c r="A4" s="183"/>
      <c r="B4" s="240" t="s">
        <v>78</v>
      </c>
      <c r="C4" s="240"/>
      <c r="D4" s="240"/>
    </row>
    <row r="5" spans="1:4" ht="20.100000000000001" customHeight="1" x14ac:dyDescent="0.3">
      <c r="A5" s="183"/>
      <c r="B5" s="186"/>
      <c r="C5" s="241" t="s">
        <v>356</v>
      </c>
      <c r="D5" s="241"/>
    </row>
    <row r="6" spans="1:4" ht="31.5" customHeight="1" x14ac:dyDescent="0.3">
      <c r="A6" s="183"/>
      <c r="B6" s="186"/>
      <c r="C6" s="187"/>
      <c r="D6" s="187"/>
    </row>
    <row r="7" spans="1:4" ht="50.1" customHeight="1" x14ac:dyDescent="0.25">
      <c r="A7" s="246" t="s">
        <v>328</v>
      </c>
      <c r="B7" s="246"/>
      <c r="C7" s="246"/>
      <c r="D7" s="246"/>
    </row>
    <row r="8" spans="1:4" ht="48.9" hidden="1" customHeight="1" x14ac:dyDescent="0.3">
      <c r="A8" s="243" t="s">
        <v>272</v>
      </c>
      <c r="B8" s="243"/>
      <c r="C8" s="243"/>
      <c r="D8" s="243"/>
    </row>
    <row r="9" spans="1:4" ht="24" customHeight="1" x14ac:dyDescent="0.25">
      <c r="A9" s="244" t="s">
        <v>273</v>
      </c>
      <c r="B9" s="245" t="s">
        <v>167</v>
      </c>
      <c r="C9" s="244" t="s">
        <v>146</v>
      </c>
      <c r="D9" s="244"/>
    </row>
    <row r="10" spans="1:4" ht="32.25" customHeight="1" x14ac:dyDescent="0.25">
      <c r="A10" s="244"/>
      <c r="B10" s="245"/>
      <c r="C10" s="233" t="s">
        <v>354</v>
      </c>
      <c r="D10" s="147" t="s">
        <v>303</v>
      </c>
    </row>
    <row r="11" spans="1:4" s="191" customFormat="1" ht="31.5" hidden="1" customHeight="1" x14ac:dyDescent="0.3">
      <c r="A11" s="188" t="s">
        <v>274</v>
      </c>
      <c r="B11" s="189" t="s">
        <v>275</v>
      </c>
      <c r="C11" s="190"/>
      <c r="D11" s="190"/>
    </row>
    <row r="12" spans="1:4" s="195" customFormat="1" ht="31.5" hidden="1" customHeight="1" x14ac:dyDescent="0.3">
      <c r="A12" s="192" t="s">
        <v>276</v>
      </c>
      <c r="B12" s="193" t="s">
        <v>277</v>
      </c>
      <c r="C12" s="194"/>
      <c r="D12" s="194"/>
    </row>
    <row r="13" spans="1:4" s="195" customFormat="1" ht="46.5" hidden="1" customHeight="1" x14ac:dyDescent="0.3">
      <c r="A13" s="196" t="s">
        <v>278</v>
      </c>
      <c r="B13" s="197" t="s">
        <v>279</v>
      </c>
      <c r="C13" s="198"/>
      <c r="D13" s="198"/>
    </row>
    <row r="14" spans="1:4" s="195" customFormat="1" ht="41.4" hidden="1" customHeight="1" x14ac:dyDescent="0.3">
      <c r="A14" s="199" t="s">
        <v>280</v>
      </c>
      <c r="B14" s="197" t="s">
        <v>281</v>
      </c>
      <c r="C14" s="198"/>
      <c r="D14" s="198"/>
    </row>
    <row r="15" spans="1:4" s="195" customFormat="1" ht="49.5" hidden="1" customHeight="1" x14ac:dyDescent="0.3">
      <c r="A15" s="200" t="s">
        <v>282</v>
      </c>
      <c r="B15" s="201" t="s">
        <v>283</v>
      </c>
      <c r="C15" s="202"/>
      <c r="D15" s="202"/>
    </row>
    <row r="16" spans="1:4" ht="31.5" customHeight="1" x14ac:dyDescent="0.25">
      <c r="A16" s="203" t="s">
        <v>284</v>
      </c>
      <c r="B16" s="204" t="s">
        <v>285</v>
      </c>
      <c r="C16" s="205">
        <f>C17-C21</f>
        <v>-52323.530000001192</v>
      </c>
      <c r="D16" s="205">
        <f t="shared" ref="D16" si="0">D17-D21</f>
        <v>-58182.009999999776</v>
      </c>
    </row>
    <row r="17" spans="1:4" ht="24.9" customHeight="1" x14ac:dyDescent="0.25">
      <c r="A17" s="206" t="s">
        <v>286</v>
      </c>
      <c r="B17" s="207" t="s">
        <v>287</v>
      </c>
      <c r="C17" s="208">
        <f>C18</f>
        <v>7788056.5299999993</v>
      </c>
      <c r="D17" s="208">
        <f t="shared" ref="D17:D19" si="1">D18</f>
        <v>7955308.0499999998</v>
      </c>
    </row>
    <row r="18" spans="1:4" ht="20.399999999999999" customHeight="1" x14ac:dyDescent="0.25">
      <c r="A18" s="209" t="s">
        <v>288</v>
      </c>
      <c r="B18" s="210" t="s">
        <v>289</v>
      </c>
      <c r="C18" s="211">
        <f>C19</f>
        <v>7788056.5299999993</v>
      </c>
      <c r="D18" s="211">
        <f t="shared" si="1"/>
        <v>7955308.0499999998</v>
      </c>
    </row>
    <row r="19" spans="1:4" ht="31.5" customHeight="1" x14ac:dyDescent="0.25">
      <c r="A19" s="209" t="s">
        <v>290</v>
      </c>
      <c r="B19" s="210" t="s">
        <v>291</v>
      </c>
      <c r="C19" s="211">
        <f>C20</f>
        <v>7788056.5299999993</v>
      </c>
      <c r="D19" s="211">
        <f t="shared" si="1"/>
        <v>7955308.0499999998</v>
      </c>
    </row>
    <row r="20" spans="1:4" ht="31.5" customHeight="1" x14ac:dyDescent="0.25">
      <c r="A20" s="212" t="s">
        <v>292</v>
      </c>
      <c r="B20" s="210" t="s">
        <v>293</v>
      </c>
      <c r="C20" s="211">
        <f>'Приложение № 1'!C70</f>
        <v>7788056.5299999993</v>
      </c>
      <c r="D20" s="211">
        <f>'Приложение № 1'!D70</f>
        <v>7955308.0499999998</v>
      </c>
    </row>
    <row r="21" spans="1:4" ht="24" customHeight="1" x14ac:dyDescent="0.25">
      <c r="A21" s="209" t="s">
        <v>294</v>
      </c>
      <c r="B21" s="210" t="s">
        <v>295</v>
      </c>
      <c r="C21" s="211">
        <f>C22</f>
        <v>7840380.0600000005</v>
      </c>
      <c r="D21" s="211">
        <f t="shared" ref="D21:D23" si="2">D22</f>
        <v>8013490.0599999996</v>
      </c>
    </row>
    <row r="22" spans="1:4" ht="23.1" customHeight="1" x14ac:dyDescent="0.25">
      <c r="A22" s="209" t="s">
        <v>296</v>
      </c>
      <c r="B22" s="210" t="s">
        <v>297</v>
      </c>
      <c r="C22" s="211">
        <f>C23</f>
        <v>7840380.0600000005</v>
      </c>
      <c r="D22" s="211">
        <f t="shared" si="2"/>
        <v>8013490.0599999996</v>
      </c>
    </row>
    <row r="23" spans="1:4" ht="31.5" customHeight="1" x14ac:dyDescent="0.25">
      <c r="A23" s="209" t="s">
        <v>298</v>
      </c>
      <c r="B23" s="210" t="s">
        <v>299</v>
      </c>
      <c r="C23" s="211">
        <f>C24</f>
        <v>7840380.0600000005</v>
      </c>
      <c r="D23" s="211">
        <f t="shared" si="2"/>
        <v>8013490.0599999996</v>
      </c>
    </row>
    <row r="24" spans="1:4" ht="31.5" customHeight="1" x14ac:dyDescent="0.25">
      <c r="A24" s="213" t="s">
        <v>300</v>
      </c>
      <c r="B24" s="214" t="s">
        <v>301</v>
      </c>
      <c r="C24" s="215">
        <f>'Приложение № 3'!D37</f>
        <v>7840380.0600000005</v>
      </c>
      <c r="D24" s="215">
        <f>'Приложение № 3'!E37</f>
        <v>8013490.0599999996</v>
      </c>
    </row>
    <row r="25" spans="1:4" ht="31.5" customHeight="1" x14ac:dyDescent="0.25">
      <c r="A25" s="216" t="s">
        <v>302</v>
      </c>
      <c r="B25" s="217"/>
      <c r="C25" s="218">
        <f>C11+C16</f>
        <v>-52323.530000001192</v>
      </c>
      <c r="D25" s="218">
        <f t="shared" ref="D25" si="3">D11+D16</f>
        <v>-58182.009999999776</v>
      </c>
    </row>
  </sheetData>
  <mergeCells count="10">
    <mergeCell ref="A8:D8"/>
    <mergeCell ref="A9:A10"/>
    <mergeCell ref="B9:B10"/>
    <mergeCell ref="C9:D9"/>
    <mergeCell ref="C1:D1"/>
    <mergeCell ref="B2:D2"/>
    <mergeCell ref="B3:D3"/>
    <mergeCell ref="B4:D4"/>
    <mergeCell ref="C5:D5"/>
    <mergeCell ref="A7:D7"/>
  </mergeCells>
  <pageMargins left="0.55118110236220474" right="0.19685039370078741" top="0.78740157480314965" bottom="0.78740157480314965" header="0.51181102362204722" footer="0.51181102362204722"/>
  <pageSetup paperSize="9" scale="7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A1:G45"/>
  <sheetViews>
    <sheetView view="pageBreakPreview" zoomScaleNormal="100" zoomScaleSheetLayoutView="100" workbookViewId="0">
      <selection activeCell="D5" sqref="D5:E5"/>
    </sheetView>
  </sheetViews>
  <sheetFormatPr defaultColWidth="9.109375" defaultRowHeight="15.6" x14ac:dyDescent="0.3"/>
  <cols>
    <col min="1" max="1" width="54.88671875" style="71" customWidth="1"/>
    <col min="2" max="2" width="8.109375" style="104" customWidth="1"/>
    <col min="3" max="3" width="7.44140625" style="71" customWidth="1"/>
    <col min="4" max="5" width="17.6640625" style="71" customWidth="1"/>
    <col min="6" max="6" width="2.5546875" style="71" customWidth="1"/>
    <col min="7" max="7" width="16.109375" style="71" customWidth="1"/>
    <col min="8" max="16384" width="9.109375" style="71"/>
  </cols>
  <sheetData>
    <row r="1" spans="1:7" ht="20.100000000000001" customHeight="1" x14ac:dyDescent="0.3">
      <c r="B1" s="72"/>
      <c r="C1" s="73"/>
      <c r="D1" s="248" t="s">
        <v>321</v>
      </c>
      <c r="E1" s="248"/>
    </row>
    <row r="2" spans="1:7" ht="20.100000000000001" customHeight="1" x14ac:dyDescent="0.3">
      <c r="B2" s="72"/>
      <c r="C2" s="73"/>
      <c r="D2" s="248" t="s">
        <v>77</v>
      </c>
      <c r="E2" s="248"/>
    </row>
    <row r="3" spans="1:7" ht="20.100000000000001" customHeight="1" x14ac:dyDescent="0.3">
      <c r="B3" s="6"/>
      <c r="C3" s="248" t="s">
        <v>329</v>
      </c>
      <c r="D3" s="248"/>
      <c r="E3" s="248"/>
    </row>
    <row r="4" spans="1:7" ht="35.25" customHeight="1" x14ac:dyDescent="0.3">
      <c r="B4" s="6"/>
      <c r="C4" s="138"/>
      <c r="D4" s="248" t="s">
        <v>78</v>
      </c>
      <c r="E4" s="248"/>
    </row>
    <row r="5" spans="1:7" ht="20.100000000000001" customHeight="1" x14ac:dyDescent="0.3">
      <c r="B5" s="6"/>
      <c r="C5" s="5"/>
      <c r="D5" s="249" t="s">
        <v>357</v>
      </c>
      <c r="E5" s="249"/>
    </row>
    <row r="6" spans="1:7" x14ac:dyDescent="0.3">
      <c r="B6" s="6"/>
      <c r="C6" s="5"/>
      <c r="D6" s="47"/>
      <c r="E6" s="47"/>
    </row>
    <row r="7" spans="1:7" ht="66.75" customHeight="1" x14ac:dyDescent="0.3">
      <c r="A7" s="250" t="s">
        <v>330</v>
      </c>
      <c r="B7" s="250"/>
      <c r="C7" s="250"/>
      <c r="D7" s="250"/>
      <c r="E7" s="250"/>
    </row>
    <row r="8" spans="1:7" ht="18" hidden="1" customHeight="1" x14ac:dyDescent="0.3">
      <c r="A8" s="251" t="s">
        <v>130</v>
      </c>
      <c r="B8" s="251"/>
      <c r="C8" s="251"/>
      <c r="D8" s="251"/>
      <c r="E8" s="251"/>
    </row>
    <row r="9" spans="1:7" ht="17.399999999999999" customHeight="1" x14ac:dyDescent="0.3">
      <c r="A9" s="252" t="s">
        <v>131</v>
      </c>
      <c r="B9" s="253" t="s">
        <v>132</v>
      </c>
      <c r="C9" s="252" t="s">
        <v>133</v>
      </c>
      <c r="D9" s="254" t="s">
        <v>146</v>
      </c>
      <c r="E9" s="254"/>
    </row>
    <row r="10" spans="1:7" ht="38.25" customHeight="1" x14ac:dyDescent="0.3">
      <c r="A10" s="252"/>
      <c r="B10" s="253"/>
      <c r="C10" s="252"/>
      <c r="D10" s="233" t="s">
        <v>354</v>
      </c>
      <c r="E10" s="147" t="s">
        <v>303</v>
      </c>
      <c r="F10" s="74"/>
    </row>
    <row r="11" spans="1:7" ht="30.9" customHeight="1" x14ac:dyDescent="0.3">
      <c r="A11" s="75" t="s">
        <v>3</v>
      </c>
      <c r="B11" s="76" t="s">
        <v>39</v>
      </c>
      <c r="C11" s="76" t="s">
        <v>40</v>
      </c>
      <c r="D11" s="77">
        <f>SUM(D12:D17)</f>
        <v>4727520</v>
      </c>
      <c r="E11" s="77">
        <f t="shared" ref="E11" si="0">SUM(E12:E17)</f>
        <v>4602180.46</v>
      </c>
      <c r="F11" s="74"/>
      <c r="G11" s="235"/>
    </row>
    <row r="12" spans="1:7" ht="48.6" customHeight="1" x14ac:dyDescent="0.3">
      <c r="A12" s="78" t="s">
        <v>28</v>
      </c>
      <c r="B12" s="79" t="s">
        <v>134</v>
      </c>
      <c r="C12" s="79" t="s">
        <v>135</v>
      </c>
      <c r="D12" s="80">
        <f>'Приложение № 4'!G13</f>
        <v>828930</v>
      </c>
      <c r="E12" s="80">
        <f>'Приложение № 4'!H13</f>
        <v>828930</v>
      </c>
      <c r="F12" s="74"/>
      <c r="G12" s="235"/>
    </row>
    <row r="13" spans="1:7" ht="47.4" hidden="1" customHeight="1" x14ac:dyDescent="0.3">
      <c r="A13" s="78" t="s">
        <v>136</v>
      </c>
      <c r="B13" s="79" t="s">
        <v>39</v>
      </c>
      <c r="C13" s="79" t="s">
        <v>42</v>
      </c>
      <c r="D13" s="80">
        <f>'Приложение № 4'!G19</f>
        <v>0</v>
      </c>
      <c r="E13" s="80">
        <f>'Приложение № 4'!H19</f>
        <v>0</v>
      </c>
      <c r="F13" s="74"/>
      <c r="G13" s="235"/>
    </row>
    <row r="14" spans="1:7" ht="62.1" customHeight="1" x14ac:dyDescent="0.3">
      <c r="A14" s="78" t="s">
        <v>4</v>
      </c>
      <c r="B14" s="79" t="s">
        <v>39</v>
      </c>
      <c r="C14" s="79" t="s">
        <v>43</v>
      </c>
      <c r="D14" s="80">
        <f>'Приложение № 4'!G25</f>
        <v>3469357</v>
      </c>
      <c r="E14" s="80">
        <f>'Приложение № 4'!H25</f>
        <v>3344427.46</v>
      </c>
      <c r="F14" s="74"/>
      <c r="G14" s="235"/>
    </row>
    <row r="15" spans="1:7" ht="51.6" customHeight="1" x14ac:dyDescent="0.3">
      <c r="A15" s="78" t="s">
        <v>23</v>
      </c>
      <c r="B15" s="79" t="s">
        <v>39</v>
      </c>
      <c r="C15" s="79" t="s">
        <v>44</v>
      </c>
      <c r="D15" s="80">
        <f>'Приложение № 4'!G45</f>
        <v>37700</v>
      </c>
      <c r="E15" s="80">
        <f>'Приложение № 4'!H45</f>
        <v>37700</v>
      </c>
      <c r="F15" s="74"/>
      <c r="G15" s="235"/>
    </row>
    <row r="16" spans="1:7" ht="20.100000000000001" customHeight="1" x14ac:dyDescent="0.3">
      <c r="A16" s="78" t="s">
        <v>24</v>
      </c>
      <c r="B16" s="79" t="s">
        <v>39</v>
      </c>
      <c r="C16" s="79">
        <v>11</v>
      </c>
      <c r="D16" s="80">
        <f>'Приложение № 4'!G54</f>
        <v>8000</v>
      </c>
      <c r="E16" s="80">
        <f>'Приложение № 4'!H54</f>
        <v>8000</v>
      </c>
      <c r="F16" s="74"/>
      <c r="G16" s="235"/>
    </row>
    <row r="17" spans="1:7" ht="20.100000000000001" customHeight="1" x14ac:dyDescent="0.3">
      <c r="A17" s="81" t="s">
        <v>5</v>
      </c>
      <c r="B17" s="82" t="s">
        <v>39</v>
      </c>
      <c r="C17" s="82">
        <v>13</v>
      </c>
      <c r="D17" s="83">
        <f>'Приложение № 4'!G59</f>
        <v>383533</v>
      </c>
      <c r="E17" s="83">
        <f>'Приложение № 4'!H59</f>
        <v>383123</v>
      </c>
      <c r="F17" s="74"/>
      <c r="G17" s="235"/>
    </row>
    <row r="18" spans="1:7" ht="20.100000000000001" customHeight="1" x14ac:dyDescent="0.3">
      <c r="A18" s="84" t="s">
        <v>26</v>
      </c>
      <c r="B18" s="85" t="s">
        <v>41</v>
      </c>
      <c r="C18" s="85" t="s">
        <v>40</v>
      </c>
      <c r="D18" s="77">
        <f>D19</f>
        <v>131597.46</v>
      </c>
      <c r="E18" s="77">
        <f t="shared" ref="E18" si="1">E19</f>
        <v>131597.46</v>
      </c>
      <c r="F18" s="74"/>
      <c r="G18" s="235"/>
    </row>
    <row r="19" spans="1:7" ht="20.100000000000001" customHeight="1" x14ac:dyDescent="0.3">
      <c r="A19" s="81" t="s">
        <v>27</v>
      </c>
      <c r="B19" s="82" t="s">
        <v>41</v>
      </c>
      <c r="C19" s="82" t="s">
        <v>42</v>
      </c>
      <c r="D19" s="83">
        <f>'Приложение № 4'!G72</f>
        <v>131597.46</v>
      </c>
      <c r="E19" s="83">
        <f>'Приложение № 4'!H72</f>
        <v>131597.46</v>
      </c>
      <c r="F19" s="74"/>
      <c r="G19" s="235"/>
    </row>
    <row r="20" spans="1:7" ht="38.25" customHeight="1" x14ac:dyDescent="0.3">
      <c r="A20" s="84" t="s">
        <v>35</v>
      </c>
      <c r="B20" s="85" t="s">
        <v>42</v>
      </c>
      <c r="C20" s="85" t="s">
        <v>40</v>
      </c>
      <c r="D20" s="77">
        <f>SUM(D21)</f>
        <v>13000</v>
      </c>
      <c r="E20" s="77">
        <f>SUM(E21)</f>
        <v>49609</v>
      </c>
      <c r="F20" s="74"/>
      <c r="G20" s="235"/>
    </row>
    <row r="21" spans="1:7" ht="47.1" customHeight="1" x14ac:dyDescent="0.3">
      <c r="A21" s="81" t="s">
        <v>75</v>
      </c>
      <c r="B21" s="82" t="s">
        <v>42</v>
      </c>
      <c r="C21" s="82">
        <v>10</v>
      </c>
      <c r="D21" s="83">
        <f>'Приложение № 4'!G80</f>
        <v>13000</v>
      </c>
      <c r="E21" s="83">
        <f>'Приложение № 4'!H80</f>
        <v>49609</v>
      </c>
      <c r="F21" s="74"/>
      <c r="G21" s="235"/>
    </row>
    <row r="22" spans="1:7" ht="20.100000000000001" customHeight="1" x14ac:dyDescent="0.3">
      <c r="A22" s="86" t="s">
        <v>6</v>
      </c>
      <c r="B22" s="76" t="s">
        <v>43</v>
      </c>
      <c r="C22" s="76" t="s">
        <v>40</v>
      </c>
      <c r="D22" s="77">
        <f>SUM(D23:D24)</f>
        <v>1700000</v>
      </c>
      <c r="E22" s="77">
        <f t="shared" ref="E22" si="2">SUM(E23:E24)</f>
        <v>1780000</v>
      </c>
      <c r="F22" s="74"/>
      <c r="G22" s="235"/>
    </row>
    <row r="23" spans="1:7" ht="20.100000000000001" customHeight="1" x14ac:dyDescent="0.3">
      <c r="A23" s="88" t="s">
        <v>8</v>
      </c>
      <c r="B23" s="89" t="s">
        <v>43</v>
      </c>
      <c r="C23" s="89" t="s">
        <v>48</v>
      </c>
      <c r="D23" s="80">
        <f>'Приложение № 4'!G90</f>
        <v>1700000</v>
      </c>
      <c r="E23" s="80">
        <f>'Приложение № 4'!H90</f>
        <v>1780000</v>
      </c>
      <c r="F23" s="74"/>
      <c r="G23" s="235"/>
    </row>
    <row r="24" spans="1:7" ht="21" hidden="1" customHeight="1" x14ac:dyDescent="0.3">
      <c r="A24" s="90" t="s">
        <v>9</v>
      </c>
      <c r="B24" s="91" t="s">
        <v>43</v>
      </c>
      <c r="C24" s="91" t="s">
        <v>49</v>
      </c>
      <c r="D24" s="83"/>
      <c r="E24" s="83"/>
      <c r="F24" s="74"/>
      <c r="G24" s="235"/>
    </row>
    <row r="25" spans="1:7" ht="19.5" customHeight="1" x14ac:dyDescent="0.3">
      <c r="A25" s="86" t="s">
        <v>10</v>
      </c>
      <c r="B25" s="76" t="s">
        <v>50</v>
      </c>
      <c r="C25" s="76" t="s">
        <v>40</v>
      </c>
      <c r="D25" s="77">
        <f>SUM(D26:D28)</f>
        <v>1098162.6000000001</v>
      </c>
      <c r="E25" s="77">
        <f t="shared" ref="E25" si="3">SUM(E26:E28)</f>
        <v>1279577.3400000001</v>
      </c>
      <c r="F25" s="74"/>
      <c r="G25" s="235"/>
    </row>
    <row r="26" spans="1:7" ht="20.100000000000001" hidden="1" customHeight="1" x14ac:dyDescent="0.3">
      <c r="A26" s="88" t="s">
        <v>34</v>
      </c>
      <c r="B26" s="89" t="s">
        <v>50</v>
      </c>
      <c r="C26" s="89" t="s">
        <v>39</v>
      </c>
      <c r="D26" s="80">
        <f>'Приложение № 4'!G104</f>
        <v>0</v>
      </c>
      <c r="E26" s="80">
        <f>'Приложение № 4'!H104</f>
        <v>0</v>
      </c>
      <c r="F26" s="74"/>
      <c r="G26" s="235"/>
    </row>
    <row r="27" spans="1:7" ht="20.100000000000001" hidden="1" customHeight="1" x14ac:dyDescent="0.3">
      <c r="A27" s="88" t="s">
        <v>11</v>
      </c>
      <c r="B27" s="92" t="s">
        <v>50</v>
      </c>
      <c r="C27" s="92" t="s">
        <v>41</v>
      </c>
      <c r="D27" s="80"/>
      <c r="E27" s="80"/>
      <c r="F27" s="74"/>
      <c r="G27" s="235"/>
    </row>
    <row r="28" spans="1:7" ht="20.100000000000001" customHeight="1" x14ac:dyDescent="0.3">
      <c r="A28" s="93" t="s">
        <v>12</v>
      </c>
      <c r="B28" s="94" t="s">
        <v>50</v>
      </c>
      <c r="C28" s="94" t="s">
        <v>42</v>
      </c>
      <c r="D28" s="83">
        <f>'Приложение № 4'!G124</f>
        <v>1098162.6000000001</v>
      </c>
      <c r="E28" s="83">
        <f>'Приложение № 4'!H124</f>
        <v>1279577.3400000001</v>
      </c>
      <c r="F28" s="74"/>
      <c r="G28" s="235"/>
    </row>
    <row r="29" spans="1:7" ht="20.100000000000001" hidden="1" customHeight="1" x14ac:dyDescent="0.3">
      <c r="A29" s="86" t="s">
        <v>17</v>
      </c>
      <c r="B29" s="76" t="s">
        <v>51</v>
      </c>
      <c r="C29" s="76" t="s">
        <v>40</v>
      </c>
      <c r="D29" s="77">
        <f>SUM(D30)</f>
        <v>0</v>
      </c>
      <c r="E29" s="77">
        <f t="shared" ref="E29" si="4">SUM(E30)</f>
        <v>0</v>
      </c>
      <c r="F29" s="74"/>
      <c r="G29" s="235"/>
    </row>
    <row r="30" spans="1:7" ht="20.100000000000001" hidden="1" customHeight="1" x14ac:dyDescent="0.3">
      <c r="A30" s="90" t="s">
        <v>33</v>
      </c>
      <c r="B30" s="91" t="s">
        <v>51</v>
      </c>
      <c r="C30" s="91" t="s">
        <v>39</v>
      </c>
      <c r="D30" s="83"/>
      <c r="E30" s="83"/>
      <c r="F30" s="74"/>
      <c r="G30" s="235"/>
    </row>
    <row r="31" spans="1:7" ht="20.100000000000001" customHeight="1" x14ac:dyDescent="0.3">
      <c r="A31" s="95" t="s">
        <v>36</v>
      </c>
      <c r="B31" s="76" t="s">
        <v>37</v>
      </c>
      <c r="C31" s="76" t="s">
        <v>40</v>
      </c>
      <c r="D31" s="77">
        <f>D32</f>
        <v>170100</v>
      </c>
      <c r="E31" s="77">
        <f t="shared" ref="E31" si="5">E32</f>
        <v>170525.8</v>
      </c>
      <c r="F31" s="74"/>
      <c r="G31" s="235"/>
    </row>
    <row r="32" spans="1:7" ht="20.100000000000001" customHeight="1" x14ac:dyDescent="0.3">
      <c r="A32" s="96" t="s">
        <v>38</v>
      </c>
      <c r="B32" s="91" t="s">
        <v>37</v>
      </c>
      <c r="C32" s="91" t="s">
        <v>39</v>
      </c>
      <c r="D32" s="83">
        <f>'Приложение № 4'!G151</f>
        <v>170100</v>
      </c>
      <c r="E32" s="83">
        <f>'Приложение № 4'!H151</f>
        <v>170525.8</v>
      </c>
      <c r="F32" s="74"/>
      <c r="G32" s="235"/>
    </row>
    <row r="33" spans="1:7" ht="20.100000000000001" hidden="1" customHeight="1" x14ac:dyDescent="0.3">
      <c r="A33" s="86" t="s">
        <v>19</v>
      </c>
      <c r="B33" s="76" t="s">
        <v>47</v>
      </c>
      <c r="C33" s="76" t="s">
        <v>40</v>
      </c>
      <c r="D33" s="77">
        <f>D34</f>
        <v>0</v>
      </c>
      <c r="E33" s="77">
        <f t="shared" ref="E33" si="6">E34</f>
        <v>0</v>
      </c>
      <c r="F33" s="74"/>
      <c r="G33" s="235"/>
    </row>
    <row r="34" spans="1:7" ht="20.100000000000001" hidden="1" customHeight="1" x14ac:dyDescent="0.3">
      <c r="A34" s="90" t="s">
        <v>29</v>
      </c>
      <c r="B34" s="94" t="s">
        <v>47</v>
      </c>
      <c r="C34" s="94" t="s">
        <v>39</v>
      </c>
      <c r="D34" s="97">
        <f>'Приложение № 4'!G162</f>
        <v>0</v>
      </c>
      <c r="E34" s="97">
        <f>'Приложение № 4'!H162</f>
        <v>0</v>
      </c>
      <c r="F34" s="98"/>
      <c r="G34" s="235"/>
    </row>
    <row r="35" spans="1:7" ht="20.100000000000001" hidden="1" customHeight="1" x14ac:dyDescent="0.3">
      <c r="A35" s="86" t="s">
        <v>21</v>
      </c>
      <c r="B35" s="99" t="s">
        <v>45</v>
      </c>
      <c r="C35" s="99" t="s">
        <v>40</v>
      </c>
      <c r="D35" s="77">
        <f>D36</f>
        <v>0</v>
      </c>
      <c r="E35" s="77">
        <f t="shared" ref="E35" si="7">E36</f>
        <v>0</v>
      </c>
      <c r="F35" s="98"/>
      <c r="G35" s="235"/>
    </row>
    <row r="36" spans="1:7" ht="20.100000000000001" hidden="1" customHeight="1" x14ac:dyDescent="0.3">
      <c r="A36" s="100" t="s">
        <v>137</v>
      </c>
      <c r="B36" s="101" t="s">
        <v>45</v>
      </c>
      <c r="C36" s="101" t="s">
        <v>39</v>
      </c>
      <c r="D36" s="102">
        <f>'Приложение № 4'!G168</f>
        <v>0</v>
      </c>
      <c r="E36" s="102">
        <f>'Приложение № 4'!H168</f>
        <v>0</v>
      </c>
      <c r="F36" s="98"/>
      <c r="G36" s="235"/>
    </row>
    <row r="37" spans="1:7" ht="24.9" customHeight="1" x14ac:dyDescent="0.3">
      <c r="A37" s="247" t="s">
        <v>52</v>
      </c>
      <c r="B37" s="247"/>
      <c r="C37" s="247"/>
      <c r="D37" s="54">
        <f>D11+D18+D20+D22+D25+D29+D31+D33+D35</f>
        <v>7840380.0600000005</v>
      </c>
      <c r="E37" s="54">
        <f>E11+E18+E20+E22+E25+E29+E31+E33+E35</f>
        <v>8013490.0599999996</v>
      </c>
      <c r="F37" s="98"/>
      <c r="G37" s="235"/>
    </row>
    <row r="38" spans="1:7" x14ac:dyDescent="0.3">
      <c r="A38" s="1"/>
      <c r="B38" s="103"/>
      <c r="C38" s="98"/>
      <c r="D38" s="98"/>
      <c r="E38" s="98"/>
      <c r="F38" s="98"/>
    </row>
    <row r="39" spans="1:7" x14ac:dyDescent="0.3">
      <c r="A39" s="98"/>
      <c r="B39" s="103"/>
      <c r="C39" s="98"/>
      <c r="D39" s="98"/>
      <c r="E39" s="98"/>
      <c r="F39" s="98"/>
    </row>
    <row r="41" spans="1:7" x14ac:dyDescent="0.3">
      <c r="A41" s="105"/>
    </row>
    <row r="45" spans="1:7" x14ac:dyDescent="0.3">
      <c r="D45" s="106"/>
      <c r="E45" s="106"/>
    </row>
  </sheetData>
  <mergeCells count="12">
    <mergeCell ref="A37:C37"/>
    <mergeCell ref="D1:E1"/>
    <mergeCell ref="D2:E2"/>
    <mergeCell ref="C3:E3"/>
    <mergeCell ref="D5:E5"/>
    <mergeCell ref="A7:E7"/>
    <mergeCell ref="A8:E8"/>
    <mergeCell ref="A9:A10"/>
    <mergeCell ref="B9:B10"/>
    <mergeCell ref="C9:C10"/>
    <mergeCell ref="D9:E9"/>
    <mergeCell ref="D4:E4"/>
  </mergeCells>
  <pageMargins left="1.0629921259842521" right="0.19685039370078741" top="0.39370078740157483" bottom="0.39370078740157483" header="0.31496062992125984" footer="0.31496062992125984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J181"/>
  <sheetViews>
    <sheetView view="pageBreakPreview" zoomScale="108" zoomScaleNormal="100" zoomScaleSheetLayoutView="108" workbookViewId="0">
      <selection activeCell="G5" sqref="G5:H5"/>
    </sheetView>
  </sheetViews>
  <sheetFormatPr defaultColWidth="9.109375" defaultRowHeight="15.6" x14ac:dyDescent="0.3"/>
  <cols>
    <col min="1" max="1" width="67" style="2" customWidth="1"/>
    <col min="2" max="2" width="7" style="2" customWidth="1"/>
    <col min="3" max="3" width="5.5546875" style="16" customWidth="1"/>
    <col min="4" max="4" width="6.5546875" style="2" customWidth="1"/>
    <col min="5" max="5" width="20" style="16" customWidth="1"/>
    <col min="6" max="6" width="7.6640625" style="16" customWidth="1"/>
    <col min="7" max="8" width="17.6640625" style="2" customWidth="1"/>
    <col min="9" max="9" width="2.5546875" style="2" customWidth="1"/>
    <col min="10" max="10" width="12" style="2" customWidth="1"/>
    <col min="11" max="16384" width="9.109375" style="2"/>
  </cols>
  <sheetData>
    <row r="1" spans="1:10" ht="20.100000000000001" customHeight="1" x14ac:dyDescent="0.3">
      <c r="B1" s="3"/>
      <c r="C1" s="4"/>
      <c r="D1" s="3"/>
      <c r="E1" s="4"/>
      <c r="F1" s="4"/>
      <c r="G1" s="248" t="s">
        <v>163</v>
      </c>
      <c r="H1" s="248"/>
    </row>
    <row r="2" spans="1:10" ht="20.100000000000001" customHeight="1" x14ac:dyDescent="0.3">
      <c r="B2" s="3"/>
      <c r="C2" s="4"/>
      <c r="D2" s="3"/>
      <c r="E2" s="4"/>
      <c r="F2" s="4"/>
      <c r="G2" s="248" t="s">
        <v>77</v>
      </c>
      <c r="H2" s="248"/>
    </row>
    <row r="3" spans="1:10" ht="20.100000000000001" customHeight="1" x14ac:dyDescent="0.3">
      <c r="B3" s="5"/>
      <c r="C3" s="6"/>
      <c r="D3" s="5"/>
      <c r="E3" s="15"/>
      <c r="F3" s="248" t="s">
        <v>331</v>
      </c>
      <c r="G3" s="248"/>
      <c r="H3" s="248"/>
    </row>
    <row r="4" spans="1:10" ht="31.5" customHeight="1" x14ac:dyDescent="0.3">
      <c r="B4" s="5"/>
      <c r="C4" s="6"/>
      <c r="D4" s="5"/>
      <c r="E4" s="15"/>
      <c r="F4" s="248" t="s">
        <v>78</v>
      </c>
      <c r="G4" s="248"/>
      <c r="H4" s="248"/>
    </row>
    <row r="5" spans="1:10" ht="20.100000000000001" customHeight="1" x14ac:dyDescent="0.3">
      <c r="B5" s="5"/>
      <c r="C5" s="6"/>
      <c r="D5" s="5"/>
      <c r="E5" s="15"/>
      <c r="F5" s="107"/>
      <c r="G5" s="249" t="s">
        <v>357</v>
      </c>
      <c r="H5" s="249"/>
    </row>
    <row r="6" spans="1:10" x14ac:dyDescent="0.3">
      <c r="B6" s="5"/>
      <c r="C6" s="6"/>
      <c r="D6" s="5"/>
      <c r="E6" s="15"/>
      <c r="F6" s="107"/>
      <c r="G6" s="7"/>
      <c r="H6" s="7"/>
    </row>
    <row r="7" spans="1:10" ht="66.900000000000006" customHeight="1" x14ac:dyDescent="0.3">
      <c r="A7" s="250" t="s">
        <v>332</v>
      </c>
      <c r="B7" s="250"/>
      <c r="C7" s="250"/>
      <c r="D7" s="250"/>
      <c r="E7" s="250"/>
      <c r="F7" s="250"/>
      <c r="G7" s="250"/>
      <c r="H7" s="250"/>
    </row>
    <row r="8" spans="1:10" ht="60" hidden="1" customHeight="1" x14ac:dyDescent="0.3">
      <c r="A8" s="251" t="s">
        <v>76</v>
      </c>
      <c r="B8" s="251"/>
      <c r="C8" s="251"/>
      <c r="D8" s="251"/>
      <c r="E8" s="251"/>
      <c r="F8" s="251"/>
      <c r="G8" s="251"/>
      <c r="H8" s="251"/>
    </row>
    <row r="9" spans="1:10" ht="17.399999999999999" customHeight="1" x14ac:dyDescent="0.3">
      <c r="A9" s="252" t="s">
        <v>0</v>
      </c>
      <c r="B9" s="254" t="s">
        <v>1</v>
      </c>
      <c r="C9" s="253" t="s">
        <v>79</v>
      </c>
      <c r="D9" s="252" t="s">
        <v>80</v>
      </c>
      <c r="E9" s="253" t="s">
        <v>2</v>
      </c>
      <c r="F9" s="253" t="s">
        <v>81</v>
      </c>
      <c r="G9" s="254" t="s">
        <v>146</v>
      </c>
      <c r="H9" s="254"/>
    </row>
    <row r="10" spans="1:10" ht="38.25" customHeight="1" x14ac:dyDescent="0.3">
      <c r="A10" s="252"/>
      <c r="B10" s="254"/>
      <c r="C10" s="253"/>
      <c r="D10" s="252"/>
      <c r="E10" s="253"/>
      <c r="F10" s="253"/>
      <c r="G10" s="233" t="s">
        <v>354</v>
      </c>
      <c r="H10" s="147" t="s">
        <v>303</v>
      </c>
      <c r="I10" s="8"/>
    </row>
    <row r="11" spans="1:10" ht="35.1" customHeight="1" x14ac:dyDescent="0.3">
      <c r="A11" s="9" t="s">
        <v>333</v>
      </c>
      <c r="B11" s="10">
        <v>793</v>
      </c>
      <c r="C11" s="11"/>
      <c r="D11" s="12"/>
      <c r="E11" s="46"/>
      <c r="F11" s="11"/>
      <c r="G11" s="53">
        <f>G173</f>
        <v>7840380.0600000005</v>
      </c>
      <c r="H11" s="53">
        <f>H173</f>
        <v>8013490.0599999996</v>
      </c>
      <c r="I11" s="1"/>
    </row>
    <row r="12" spans="1:10" ht="20.100000000000001" customHeight="1" x14ac:dyDescent="0.3">
      <c r="A12" s="9" t="s">
        <v>3</v>
      </c>
      <c r="B12" s="10">
        <v>793</v>
      </c>
      <c r="C12" s="13" t="s">
        <v>39</v>
      </c>
      <c r="D12" s="13" t="s">
        <v>40</v>
      </c>
      <c r="E12" s="48" t="s">
        <v>139</v>
      </c>
      <c r="F12" s="48" t="s">
        <v>140</v>
      </c>
      <c r="G12" s="54">
        <f>G13+G19+G25+G45+G54+G59</f>
        <v>4727520</v>
      </c>
      <c r="H12" s="54">
        <f>H13+H19+H25+H45+H54+H59</f>
        <v>4602180.46</v>
      </c>
      <c r="I12" s="14"/>
    </row>
    <row r="13" spans="1:10" ht="35.1" customHeight="1" x14ac:dyDescent="0.3">
      <c r="A13" s="22" t="s">
        <v>28</v>
      </c>
      <c r="B13" s="23">
        <v>793</v>
      </c>
      <c r="C13" s="24" t="s">
        <v>39</v>
      </c>
      <c r="D13" s="24" t="s">
        <v>41</v>
      </c>
      <c r="E13" s="48" t="s">
        <v>139</v>
      </c>
      <c r="F13" s="48" t="s">
        <v>140</v>
      </c>
      <c r="G13" s="64">
        <f>G14</f>
        <v>828930</v>
      </c>
      <c r="H13" s="64">
        <f t="shared" ref="H13:H17" si="0">H14</f>
        <v>828930</v>
      </c>
      <c r="I13" s="25"/>
      <c r="J13" s="26"/>
    </row>
    <row r="14" spans="1:10" ht="35.1" customHeight="1" x14ac:dyDescent="0.3">
      <c r="A14" s="21" t="s">
        <v>145</v>
      </c>
      <c r="B14" s="27">
        <v>793</v>
      </c>
      <c r="C14" s="28" t="s">
        <v>39</v>
      </c>
      <c r="D14" s="28" t="s">
        <v>41</v>
      </c>
      <c r="E14" s="49" t="s">
        <v>90</v>
      </c>
      <c r="F14" s="108" t="s">
        <v>140</v>
      </c>
      <c r="G14" s="57">
        <f>G15</f>
        <v>828930</v>
      </c>
      <c r="H14" s="57">
        <f t="shared" si="0"/>
        <v>828930</v>
      </c>
      <c r="I14" s="25"/>
      <c r="J14" s="26"/>
    </row>
    <row r="15" spans="1:10" ht="20.100000000000001" customHeight="1" x14ac:dyDescent="0.3">
      <c r="A15" s="20" t="s">
        <v>143</v>
      </c>
      <c r="B15" s="29">
        <v>793</v>
      </c>
      <c r="C15" s="30" t="s">
        <v>39</v>
      </c>
      <c r="D15" s="30" t="s">
        <v>41</v>
      </c>
      <c r="E15" s="50" t="s">
        <v>91</v>
      </c>
      <c r="F15" s="42" t="s">
        <v>140</v>
      </c>
      <c r="G15" s="58">
        <f>G16</f>
        <v>828930</v>
      </c>
      <c r="H15" s="58">
        <f t="shared" si="0"/>
        <v>828930</v>
      </c>
      <c r="I15" s="25"/>
      <c r="J15" s="26"/>
    </row>
    <row r="16" spans="1:10" ht="35.1" customHeight="1" x14ac:dyDescent="0.3">
      <c r="A16" s="31" t="s">
        <v>54</v>
      </c>
      <c r="B16" s="29">
        <v>793</v>
      </c>
      <c r="C16" s="30" t="s">
        <v>39</v>
      </c>
      <c r="D16" s="30" t="s">
        <v>41</v>
      </c>
      <c r="E16" s="50" t="s">
        <v>92</v>
      </c>
      <c r="F16" s="42" t="s">
        <v>140</v>
      </c>
      <c r="G16" s="58">
        <f>G17</f>
        <v>828930</v>
      </c>
      <c r="H16" s="58">
        <f t="shared" si="0"/>
        <v>828930</v>
      </c>
      <c r="I16" s="25"/>
      <c r="J16" s="26"/>
    </row>
    <row r="17" spans="1:10" ht="69.900000000000006" customHeight="1" x14ac:dyDescent="0.3">
      <c r="A17" s="31" t="s">
        <v>13</v>
      </c>
      <c r="B17" s="29">
        <v>793</v>
      </c>
      <c r="C17" s="30" t="s">
        <v>39</v>
      </c>
      <c r="D17" s="30" t="s">
        <v>41</v>
      </c>
      <c r="E17" s="50" t="s">
        <v>92</v>
      </c>
      <c r="F17" s="30">
        <v>100</v>
      </c>
      <c r="G17" s="59">
        <f>G18</f>
        <v>828930</v>
      </c>
      <c r="H17" s="59">
        <f t="shared" si="0"/>
        <v>828930</v>
      </c>
      <c r="I17" s="32"/>
      <c r="J17" s="26"/>
    </row>
    <row r="18" spans="1:10" ht="35.1" customHeight="1" x14ac:dyDescent="0.3">
      <c r="A18" s="33" t="s">
        <v>14</v>
      </c>
      <c r="B18" s="34">
        <v>793</v>
      </c>
      <c r="C18" s="35" t="s">
        <v>39</v>
      </c>
      <c r="D18" s="35" t="s">
        <v>41</v>
      </c>
      <c r="E18" s="51" t="s">
        <v>92</v>
      </c>
      <c r="F18" s="35">
        <v>120</v>
      </c>
      <c r="G18" s="60">
        <v>828930</v>
      </c>
      <c r="H18" s="60">
        <v>828930</v>
      </c>
      <c r="I18" s="32"/>
      <c r="J18" s="26"/>
    </row>
    <row r="19" spans="1:10" ht="50.1" hidden="1" customHeight="1" x14ac:dyDescent="0.3">
      <c r="A19" s="19" t="s">
        <v>53</v>
      </c>
      <c r="B19" s="23">
        <v>793</v>
      </c>
      <c r="C19" s="24" t="s">
        <v>39</v>
      </c>
      <c r="D19" s="24" t="s">
        <v>42</v>
      </c>
      <c r="E19" s="48" t="s">
        <v>139</v>
      </c>
      <c r="F19" s="48" t="s">
        <v>140</v>
      </c>
      <c r="G19" s="56">
        <f>G20</f>
        <v>0</v>
      </c>
      <c r="H19" s="56">
        <f t="shared" ref="H19:H23" si="1">H20</f>
        <v>0</v>
      </c>
      <c r="I19" s="32"/>
      <c r="J19" s="26"/>
    </row>
    <row r="20" spans="1:10" ht="20.100000000000001" hidden="1" customHeight="1" x14ac:dyDescent="0.3">
      <c r="A20" s="21" t="s">
        <v>93</v>
      </c>
      <c r="B20" s="27">
        <v>793</v>
      </c>
      <c r="C20" s="28" t="s">
        <v>39</v>
      </c>
      <c r="D20" s="28" t="s">
        <v>42</v>
      </c>
      <c r="E20" s="49" t="s">
        <v>94</v>
      </c>
      <c r="F20" s="28" t="s">
        <v>140</v>
      </c>
      <c r="G20" s="62">
        <f>G21</f>
        <v>0</v>
      </c>
      <c r="H20" s="62">
        <f t="shared" si="1"/>
        <v>0</v>
      </c>
      <c r="I20" s="32"/>
      <c r="J20" s="26"/>
    </row>
    <row r="21" spans="1:10" ht="20.100000000000001" hidden="1" customHeight="1" x14ac:dyDescent="0.3">
      <c r="A21" s="20" t="s">
        <v>95</v>
      </c>
      <c r="B21" s="29">
        <v>793</v>
      </c>
      <c r="C21" s="30" t="s">
        <v>39</v>
      </c>
      <c r="D21" s="30" t="s">
        <v>42</v>
      </c>
      <c r="E21" s="50" t="s">
        <v>96</v>
      </c>
      <c r="F21" s="30" t="s">
        <v>140</v>
      </c>
      <c r="G21" s="59">
        <f>G22</f>
        <v>0</v>
      </c>
      <c r="H21" s="59">
        <f t="shared" si="1"/>
        <v>0</v>
      </c>
      <c r="I21" s="32"/>
      <c r="J21" s="26"/>
    </row>
    <row r="22" spans="1:10" ht="20.100000000000001" hidden="1" customHeight="1" x14ac:dyDescent="0.3">
      <c r="A22" s="31" t="s">
        <v>97</v>
      </c>
      <c r="B22" s="29">
        <v>793</v>
      </c>
      <c r="C22" s="30" t="s">
        <v>39</v>
      </c>
      <c r="D22" s="30" t="s">
        <v>42</v>
      </c>
      <c r="E22" s="50" t="s">
        <v>98</v>
      </c>
      <c r="F22" s="30" t="s">
        <v>140</v>
      </c>
      <c r="G22" s="59">
        <f>G23</f>
        <v>0</v>
      </c>
      <c r="H22" s="59">
        <f t="shared" si="1"/>
        <v>0</v>
      </c>
      <c r="I22" s="32"/>
      <c r="J22" s="26"/>
    </row>
    <row r="23" spans="1:10" ht="69.900000000000006" hidden="1" customHeight="1" x14ac:dyDescent="0.3">
      <c r="A23" s="31" t="s">
        <v>13</v>
      </c>
      <c r="B23" s="29">
        <v>793</v>
      </c>
      <c r="C23" s="30" t="s">
        <v>39</v>
      </c>
      <c r="D23" s="30" t="s">
        <v>42</v>
      </c>
      <c r="E23" s="50" t="s">
        <v>98</v>
      </c>
      <c r="F23" s="42">
        <v>100</v>
      </c>
      <c r="G23" s="58">
        <f>G24</f>
        <v>0</v>
      </c>
      <c r="H23" s="58">
        <f t="shared" si="1"/>
        <v>0</v>
      </c>
      <c r="I23" s="32"/>
      <c r="J23" s="26"/>
    </row>
    <row r="24" spans="1:10" ht="35.1" hidden="1" customHeight="1" x14ac:dyDescent="0.3">
      <c r="A24" s="33" t="s">
        <v>14</v>
      </c>
      <c r="B24" s="34">
        <v>793</v>
      </c>
      <c r="C24" s="35" t="s">
        <v>39</v>
      </c>
      <c r="D24" s="35" t="s">
        <v>42</v>
      </c>
      <c r="E24" s="51" t="s">
        <v>98</v>
      </c>
      <c r="F24" s="35">
        <v>120</v>
      </c>
      <c r="G24" s="60"/>
      <c r="H24" s="60"/>
      <c r="I24" s="32"/>
      <c r="J24" s="26"/>
    </row>
    <row r="25" spans="1:10" ht="50.1" customHeight="1" x14ac:dyDescent="0.3">
      <c r="A25" s="22" t="s">
        <v>4</v>
      </c>
      <c r="B25" s="36">
        <v>793</v>
      </c>
      <c r="C25" s="24" t="s">
        <v>39</v>
      </c>
      <c r="D25" s="24" t="s">
        <v>43</v>
      </c>
      <c r="E25" s="48" t="s">
        <v>139</v>
      </c>
      <c r="F25" s="48" t="s">
        <v>140</v>
      </c>
      <c r="G25" s="64">
        <f>G26+G31</f>
        <v>3469357</v>
      </c>
      <c r="H25" s="64">
        <f t="shared" ref="H25" si="2">H26+H31</f>
        <v>3344427.46</v>
      </c>
      <c r="I25" s="32"/>
      <c r="J25" s="26"/>
    </row>
    <row r="26" spans="1:10" ht="20.100000000000001" customHeight="1" x14ac:dyDescent="0.3">
      <c r="A26" s="31" t="s">
        <v>83</v>
      </c>
      <c r="B26" s="29">
        <v>793</v>
      </c>
      <c r="C26" s="30" t="s">
        <v>39</v>
      </c>
      <c r="D26" s="30" t="s">
        <v>43</v>
      </c>
      <c r="E26" s="50" t="s">
        <v>82</v>
      </c>
      <c r="F26" s="42" t="s">
        <v>140</v>
      </c>
      <c r="G26" s="58">
        <f>G27</f>
        <v>87500</v>
      </c>
      <c r="H26" s="58">
        <f t="shared" ref="H26:H29" si="3">H27</f>
        <v>87500</v>
      </c>
      <c r="I26" s="32"/>
      <c r="J26" s="26"/>
    </row>
    <row r="27" spans="1:10" ht="20.100000000000001" customHeight="1" x14ac:dyDescent="0.3">
      <c r="A27" s="31" t="s">
        <v>84</v>
      </c>
      <c r="B27" s="29">
        <v>793</v>
      </c>
      <c r="C27" s="30" t="s">
        <v>39</v>
      </c>
      <c r="D27" s="30" t="s">
        <v>43</v>
      </c>
      <c r="E27" s="50" t="s">
        <v>85</v>
      </c>
      <c r="F27" s="42" t="s">
        <v>140</v>
      </c>
      <c r="G27" s="58">
        <f>G28</f>
        <v>87500</v>
      </c>
      <c r="H27" s="58">
        <f t="shared" si="3"/>
        <v>87500</v>
      </c>
      <c r="I27" s="32"/>
      <c r="J27" s="26"/>
    </row>
    <row r="28" spans="1:10" ht="35.1" customHeight="1" x14ac:dyDescent="0.3">
      <c r="A28" s="31" t="s">
        <v>22</v>
      </c>
      <c r="B28" s="29">
        <v>793</v>
      </c>
      <c r="C28" s="30" t="s">
        <v>39</v>
      </c>
      <c r="D28" s="30" t="s">
        <v>43</v>
      </c>
      <c r="E28" s="50" t="s">
        <v>88</v>
      </c>
      <c r="F28" s="42" t="s">
        <v>140</v>
      </c>
      <c r="G28" s="58">
        <f>G29</f>
        <v>87500</v>
      </c>
      <c r="H28" s="58">
        <f t="shared" si="3"/>
        <v>87500</v>
      </c>
      <c r="I28" s="32"/>
      <c r="J28" s="26"/>
    </row>
    <row r="29" spans="1:10" ht="35.1" customHeight="1" x14ac:dyDescent="0.3">
      <c r="A29" s="31" t="s">
        <v>32</v>
      </c>
      <c r="B29" s="29">
        <v>793</v>
      </c>
      <c r="C29" s="30" t="s">
        <v>39</v>
      </c>
      <c r="D29" s="30" t="s">
        <v>43</v>
      </c>
      <c r="E29" s="50" t="s">
        <v>88</v>
      </c>
      <c r="F29" s="42">
        <v>200</v>
      </c>
      <c r="G29" s="58">
        <f>G30</f>
        <v>87500</v>
      </c>
      <c r="H29" s="58">
        <f t="shared" si="3"/>
        <v>87500</v>
      </c>
      <c r="I29" s="32"/>
      <c r="J29" s="26"/>
    </row>
    <row r="30" spans="1:10" ht="35.1" customHeight="1" x14ac:dyDescent="0.3">
      <c r="A30" s="31" t="s">
        <v>31</v>
      </c>
      <c r="B30" s="29">
        <v>793</v>
      </c>
      <c r="C30" s="30" t="s">
        <v>39</v>
      </c>
      <c r="D30" s="30" t="s">
        <v>43</v>
      </c>
      <c r="E30" s="50" t="s">
        <v>88</v>
      </c>
      <c r="F30" s="42">
        <v>240</v>
      </c>
      <c r="G30" s="58">
        <v>87500</v>
      </c>
      <c r="H30" s="58">
        <v>87500</v>
      </c>
      <c r="I30" s="32"/>
      <c r="J30" s="26"/>
    </row>
    <row r="31" spans="1:10" ht="20.100000000000001" customHeight="1" x14ac:dyDescent="0.3">
      <c r="A31" s="65" t="s">
        <v>99</v>
      </c>
      <c r="B31" s="66">
        <v>793</v>
      </c>
      <c r="C31" s="67" t="s">
        <v>39</v>
      </c>
      <c r="D31" s="67" t="s">
        <v>43</v>
      </c>
      <c r="E31" s="68" t="s">
        <v>100</v>
      </c>
      <c r="F31" s="109" t="s">
        <v>140</v>
      </c>
      <c r="G31" s="69">
        <f>G32+G39+G42</f>
        <v>3381857</v>
      </c>
      <c r="H31" s="69">
        <f>H32+H39+H42</f>
        <v>3256927.46</v>
      </c>
      <c r="I31" s="32"/>
      <c r="J31" s="26"/>
    </row>
    <row r="32" spans="1:10" ht="35.1" customHeight="1" x14ac:dyDescent="0.3">
      <c r="A32" s="31" t="s">
        <v>54</v>
      </c>
      <c r="B32" s="29">
        <v>793</v>
      </c>
      <c r="C32" s="30" t="s">
        <v>39</v>
      </c>
      <c r="D32" s="30" t="s">
        <v>43</v>
      </c>
      <c r="E32" s="50" t="s">
        <v>101</v>
      </c>
      <c r="F32" s="30" t="s">
        <v>140</v>
      </c>
      <c r="G32" s="59">
        <f>G33+G35+G37</f>
        <v>3028857</v>
      </c>
      <c r="H32" s="59">
        <f t="shared" ref="H32" si="4">H33+H35+H37</f>
        <v>2903927.46</v>
      </c>
      <c r="I32" s="32"/>
      <c r="J32" s="26"/>
    </row>
    <row r="33" spans="1:10" ht="69.900000000000006" customHeight="1" x14ac:dyDescent="0.3">
      <c r="A33" s="31" t="s">
        <v>13</v>
      </c>
      <c r="B33" s="29">
        <v>793</v>
      </c>
      <c r="C33" s="30" t="s">
        <v>39</v>
      </c>
      <c r="D33" s="30" t="s">
        <v>43</v>
      </c>
      <c r="E33" s="50" t="s">
        <v>101</v>
      </c>
      <c r="F33" s="30">
        <v>100</v>
      </c>
      <c r="G33" s="59">
        <f>G34</f>
        <v>1932890</v>
      </c>
      <c r="H33" s="59">
        <f t="shared" ref="H33" si="5">H34</f>
        <v>1962752.8</v>
      </c>
      <c r="I33" s="32"/>
      <c r="J33" s="26"/>
    </row>
    <row r="34" spans="1:10" ht="35.1" customHeight="1" x14ac:dyDescent="0.3">
      <c r="A34" s="31" t="s">
        <v>14</v>
      </c>
      <c r="B34" s="29">
        <v>793</v>
      </c>
      <c r="C34" s="30" t="s">
        <v>39</v>
      </c>
      <c r="D34" s="30" t="s">
        <v>43</v>
      </c>
      <c r="E34" s="50" t="s">
        <v>101</v>
      </c>
      <c r="F34" s="30">
        <v>120</v>
      </c>
      <c r="G34" s="59">
        <v>1932890</v>
      </c>
      <c r="H34" s="59">
        <v>1962752.8</v>
      </c>
      <c r="I34" s="32"/>
      <c r="J34" s="26"/>
    </row>
    <row r="35" spans="1:10" ht="35.1" customHeight="1" x14ac:dyDescent="0.3">
      <c r="A35" s="31" t="s">
        <v>32</v>
      </c>
      <c r="B35" s="29">
        <v>793</v>
      </c>
      <c r="C35" s="30" t="s">
        <v>39</v>
      </c>
      <c r="D35" s="30" t="s">
        <v>43</v>
      </c>
      <c r="E35" s="50" t="s">
        <v>101</v>
      </c>
      <c r="F35" s="30">
        <v>200</v>
      </c>
      <c r="G35" s="59">
        <f>G36</f>
        <v>1087500</v>
      </c>
      <c r="H35" s="59">
        <f t="shared" ref="H35" si="6">H36</f>
        <v>936001</v>
      </c>
      <c r="I35" s="32"/>
      <c r="J35" s="26"/>
    </row>
    <row r="36" spans="1:10" ht="35.1" customHeight="1" x14ac:dyDescent="0.3">
      <c r="A36" s="31" t="s">
        <v>31</v>
      </c>
      <c r="B36" s="29">
        <v>793</v>
      </c>
      <c r="C36" s="30" t="s">
        <v>39</v>
      </c>
      <c r="D36" s="30" t="s">
        <v>43</v>
      </c>
      <c r="E36" s="50" t="s">
        <v>101</v>
      </c>
      <c r="F36" s="30">
        <v>240</v>
      </c>
      <c r="G36" s="59">
        <v>1087500</v>
      </c>
      <c r="H36" s="59">
        <v>936001</v>
      </c>
      <c r="I36" s="32"/>
      <c r="J36" s="26"/>
    </row>
    <row r="37" spans="1:10" ht="20.100000000000001" customHeight="1" x14ac:dyDescent="0.3">
      <c r="A37" s="31" t="s">
        <v>15</v>
      </c>
      <c r="B37" s="29">
        <v>793</v>
      </c>
      <c r="C37" s="30" t="s">
        <v>39</v>
      </c>
      <c r="D37" s="30" t="s">
        <v>43</v>
      </c>
      <c r="E37" s="50" t="s">
        <v>101</v>
      </c>
      <c r="F37" s="30">
        <v>800</v>
      </c>
      <c r="G37" s="59">
        <f>G38</f>
        <v>8467</v>
      </c>
      <c r="H37" s="59">
        <f t="shared" ref="H37" si="7">H38</f>
        <v>5173.66</v>
      </c>
      <c r="I37" s="32"/>
      <c r="J37" s="26"/>
    </row>
    <row r="38" spans="1:10" ht="20.100000000000001" customHeight="1" x14ac:dyDescent="0.3">
      <c r="A38" s="31" t="s">
        <v>16</v>
      </c>
      <c r="B38" s="29">
        <v>793</v>
      </c>
      <c r="C38" s="30" t="s">
        <v>39</v>
      </c>
      <c r="D38" s="30" t="s">
        <v>43</v>
      </c>
      <c r="E38" s="50" t="s">
        <v>101</v>
      </c>
      <c r="F38" s="30">
        <v>850</v>
      </c>
      <c r="G38" s="59">
        <v>8467</v>
      </c>
      <c r="H38" s="59">
        <v>5173.66</v>
      </c>
      <c r="I38" s="32"/>
      <c r="J38" s="26"/>
    </row>
    <row r="39" spans="1:10" ht="35.1" hidden="1" customHeight="1" x14ac:dyDescent="0.3">
      <c r="A39" s="31" t="s">
        <v>141</v>
      </c>
      <c r="B39" s="29">
        <v>793</v>
      </c>
      <c r="C39" s="30" t="s">
        <v>39</v>
      </c>
      <c r="D39" s="30" t="s">
        <v>43</v>
      </c>
      <c r="E39" s="50" t="s">
        <v>102</v>
      </c>
      <c r="F39" s="30" t="s">
        <v>140</v>
      </c>
      <c r="G39" s="59">
        <f>G40</f>
        <v>0</v>
      </c>
      <c r="H39" s="59">
        <f t="shared" ref="H39" si="8">H40</f>
        <v>0</v>
      </c>
      <c r="I39" s="32"/>
      <c r="J39" s="26"/>
    </row>
    <row r="40" spans="1:10" ht="20.100000000000001" hidden="1" customHeight="1" x14ac:dyDescent="0.3">
      <c r="A40" s="31" t="s">
        <v>7</v>
      </c>
      <c r="B40" s="29">
        <v>793</v>
      </c>
      <c r="C40" s="30" t="s">
        <v>39</v>
      </c>
      <c r="D40" s="30" t="s">
        <v>43</v>
      </c>
      <c r="E40" s="50" t="s">
        <v>102</v>
      </c>
      <c r="F40" s="30">
        <v>500</v>
      </c>
      <c r="G40" s="59">
        <f>G41</f>
        <v>0</v>
      </c>
      <c r="H40" s="59">
        <f t="shared" ref="H40" si="9">H41</f>
        <v>0</v>
      </c>
      <c r="I40" s="32"/>
      <c r="J40" s="26"/>
    </row>
    <row r="41" spans="1:10" ht="20.100000000000001" hidden="1" customHeight="1" x14ac:dyDescent="0.3">
      <c r="A41" s="31" t="s">
        <v>18</v>
      </c>
      <c r="B41" s="29">
        <v>793</v>
      </c>
      <c r="C41" s="30" t="s">
        <v>39</v>
      </c>
      <c r="D41" s="30" t="s">
        <v>43</v>
      </c>
      <c r="E41" s="50" t="s">
        <v>102</v>
      </c>
      <c r="F41" s="30">
        <v>540</v>
      </c>
      <c r="G41" s="59">
        <v>0</v>
      </c>
      <c r="H41" s="59">
        <v>0</v>
      </c>
      <c r="I41" s="32"/>
      <c r="J41" s="26"/>
    </row>
    <row r="42" spans="1:10" ht="48.75" customHeight="1" x14ac:dyDescent="0.3">
      <c r="A42" s="31" t="s">
        <v>325</v>
      </c>
      <c r="B42" s="29">
        <v>793</v>
      </c>
      <c r="C42" s="30" t="s">
        <v>39</v>
      </c>
      <c r="D42" s="30" t="s">
        <v>43</v>
      </c>
      <c r="E42" s="50" t="s">
        <v>322</v>
      </c>
      <c r="F42" s="30" t="s">
        <v>140</v>
      </c>
      <c r="G42" s="59">
        <f>G43</f>
        <v>353000</v>
      </c>
      <c r="H42" s="59">
        <f t="shared" ref="H42:H43" si="10">H43</f>
        <v>353000</v>
      </c>
      <c r="I42" s="32"/>
      <c r="J42" s="26"/>
    </row>
    <row r="43" spans="1:10" ht="20.100000000000001" customHeight="1" x14ac:dyDescent="0.3">
      <c r="A43" s="31" t="s">
        <v>7</v>
      </c>
      <c r="B43" s="29">
        <v>793</v>
      </c>
      <c r="C43" s="30" t="s">
        <v>39</v>
      </c>
      <c r="D43" s="30" t="s">
        <v>43</v>
      </c>
      <c r="E43" s="50" t="s">
        <v>322</v>
      </c>
      <c r="F43" s="30">
        <v>500</v>
      </c>
      <c r="G43" s="59">
        <f>G44</f>
        <v>353000</v>
      </c>
      <c r="H43" s="59">
        <f t="shared" si="10"/>
        <v>353000</v>
      </c>
      <c r="I43" s="32"/>
      <c r="J43" s="26"/>
    </row>
    <row r="44" spans="1:10" ht="20.100000000000001" customHeight="1" x14ac:dyDescent="0.3">
      <c r="A44" s="31" t="s">
        <v>18</v>
      </c>
      <c r="B44" s="29">
        <v>793</v>
      </c>
      <c r="C44" s="30" t="s">
        <v>39</v>
      </c>
      <c r="D44" s="30" t="s">
        <v>43</v>
      </c>
      <c r="E44" s="50" t="s">
        <v>322</v>
      </c>
      <c r="F44" s="30">
        <v>540</v>
      </c>
      <c r="G44" s="59">
        <v>353000</v>
      </c>
      <c r="H44" s="59">
        <v>353000</v>
      </c>
      <c r="I44" s="32"/>
      <c r="J44" s="26"/>
    </row>
    <row r="45" spans="1:10" ht="50.1" customHeight="1" x14ac:dyDescent="0.3">
      <c r="A45" s="19" t="s">
        <v>23</v>
      </c>
      <c r="B45" s="36">
        <v>793</v>
      </c>
      <c r="C45" s="24" t="s">
        <v>39</v>
      </c>
      <c r="D45" s="24" t="s">
        <v>44</v>
      </c>
      <c r="E45" s="48" t="s">
        <v>139</v>
      </c>
      <c r="F45" s="48" t="s">
        <v>140</v>
      </c>
      <c r="G45" s="64">
        <f>G46</f>
        <v>37700</v>
      </c>
      <c r="H45" s="64">
        <f t="shared" ref="H45:H52" si="11">H46</f>
        <v>37700</v>
      </c>
      <c r="I45" s="32"/>
      <c r="J45" s="26"/>
    </row>
    <row r="46" spans="1:10" ht="20.100000000000001" customHeight="1" x14ac:dyDescent="0.3">
      <c r="A46" s="21" t="s">
        <v>103</v>
      </c>
      <c r="B46" s="27">
        <v>793</v>
      </c>
      <c r="C46" s="28" t="s">
        <v>39</v>
      </c>
      <c r="D46" s="28" t="s">
        <v>44</v>
      </c>
      <c r="E46" s="49" t="s">
        <v>104</v>
      </c>
      <c r="F46" s="108" t="s">
        <v>140</v>
      </c>
      <c r="G46" s="57">
        <f>G47</f>
        <v>37700</v>
      </c>
      <c r="H46" s="57">
        <f t="shared" si="11"/>
        <v>37700</v>
      </c>
      <c r="I46" s="32"/>
      <c r="J46" s="26"/>
    </row>
    <row r="47" spans="1:10" ht="20.100000000000001" customHeight="1" x14ac:dyDescent="0.3">
      <c r="A47" s="31" t="s">
        <v>105</v>
      </c>
      <c r="B47" s="29">
        <v>793</v>
      </c>
      <c r="C47" s="30" t="s">
        <v>39</v>
      </c>
      <c r="D47" s="30" t="s">
        <v>44</v>
      </c>
      <c r="E47" s="50" t="s">
        <v>106</v>
      </c>
      <c r="F47" s="42" t="s">
        <v>140</v>
      </c>
      <c r="G47" s="58">
        <f>G48+G51</f>
        <v>37700</v>
      </c>
      <c r="H47" s="58">
        <f>H48+H51</f>
        <v>37700</v>
      </c>
      <c r="I47" s="32"/>
      <c r="J47" s="26"/>
    </row>
    <row r="48" spans="1:10" ht="35.1" hidden="1" customHeight="1" x14ac:dyDescent="0.3">
      <c r="A48" s="31" t="s">
        <v>141</v>
      </c>
      <c r="B48" s="29">
        <v>793</v>
      </c>
      <c r="C48" s="30" t="s">
        <v>39</v>
      </c>
      <c r="D48" s="30" t="s">
        <v>44</v>
      </c>
      <c r="E48" s="50" t="s">
        <v>107</v>
      </c>
      <c r="F48" s="42" t="s">
        <v>140</v>
      </c>
      <c r="G48" s="58">
        <f>G49</f>
        <v>0</v>
      </c>
      <c r="H48" s="58">
        <f t="shared" si="11"/>
        <v>0</v>
      </c>
      <c r="I48" s="32"/>
      <c r="J48" s="26"/>
    </row>
    <row r="49" spans="1:10" ht="20.100000000000001" hidden="1" customHeight="1" x14ac:dyDescent="0.3">
      <c r="A49" s="31" t="s">
        <v>7</v>
      </c>
      <c r="B49" s="29">
        <v>793</v>
      </c>
      <c r="C49" s="30" t="s">
        <v>39</v>
      </c>
      <c r="D49" s="30" t="s">
        <v>44</v>
      </c>
      <c r="E49" s="50" t="s">
        <v>107</v>
      </c>
      <c r="F49" s="42">
        <v>500</v>
      </c>
      <c r="G49" s="58">
        <f>G50</f>
        <v>0</v>
      </c>
      <c r="H49" s="58">
        <f t="shared" si="11"/>
        <v>0</v>
      </c>
      <c r="I49" s="32"/>
      <c r="J49" s="26"/>
    </row>
    <row r="50" spans="1:10" ht="20.100000000000001" hidden="1" customHeight="1" x14ac:dyDescent="0.3">
      <c r="A50" s="31" t="s">
        <v>18</v>
      </c>
      <c r="B50" s="29">
        <v>793</v>
      </c>
      <c r="C50" s="30" t="s">
        <v>39</v>
      </c>
      <c r="D50" s="30" t="s">
        <v>44</v>
      </c>
      <c r="E50" s="50" t="s">
        <v>107</v>
      </c>
      <c r="F50" s="42">
        <v>540</v>
      </c>
      <c r="G50" s="58">
        <v>0</v>
      </c>
      <c r="H50" s="58">
        <v>0</v>
      </c>
      <c r="I50" s="32"/>
      <c r="J50" s="26"/>
    </row>
    <row r="51" spans="1:10" ht="48.75" customHeight="1" x14ac:dyDescent="0.3">
      <c r="A51" s="65" t="s">
        <v>324</v>
      </c>
      <c r="B51" s="66">
        <v>793</v>
      </c>
      <c r="C51" s="67" t="s">
        <v>39</v>
      </c>
      <c r="D51" s="67" t="s">
        <v>44</v>
      </c>
      <c r="E51" s="68" t="s">
        <v>323</v>
      </c>
      <c r="F51" s="109" t="s">
        <v>140</v>
      </c>
      <c r="G51" s="69">
        <f>G52</f>
        <v>37700</v>
      </c>
      <c r="H51" s="69">
        <f t="shared" si="11"/>
        <v>37700</v>
      </c>
      <c r="I51" s="32"/>
      <c r="J51" s="26"/>
    </row>
    <row r="52" spans="1:10" ht="20.100000000000001" customHeight="1" x14ac:dyDescent="0.3">
      <c r="A52" s="31" t="s">
        <v>7</v>
      </c>
      <c r="B52" s="29">
        <v>793</v>
      </c>
      <c r="C52" s="30" t="s">
        <v>39</v>
      </c>
      <c r="D52" s="30" t="s">
        <v>44</v>
      </c>
      <c r="E52" s="50" t="s">
        <v>323</v>
      </c>
      <c r="F52" s="42">
        <v>500</v>
      </c>
      <c r="G52" s="58">
        <f>G53</f>
        <v>37700</v>
      </c>
      <c r="H52" s="58">
        <f t="shared" si="11"/>
        <v>37700</v>
      </c>
      <c r="I52" s="32"/>
      <c r="J52" s="26"/>
    </row>
    <row r="53" spans="1:10" ht="20.100000000000001" customHeight="1" x14ac:dyDescent="0.3">
      <c r="A53" s="33" t="s">
        <v>18</v>
      </c>
      <c r="B53" s="34">
        <v>793</v>
      </c>
      <c r="C53" s="35" t="s">
        <v>39</v>
      </c>
      <c r="D53" s="35" t="s">
        <v>44</v>
      </c>
      <c r="E53" s="50" t="s">
        <v>323</v>
      </c>
      <c r="F53" s="43">
        <v>540</v>
      </c>
      <c r="G53" s="63">
        <v>37700</v>
      </c>
      <c r="H53" s="63">
        <v>37700</v>
      </c>
      <c r="I53" s="32"/>
      <c r="J53" s="26"/>
    </row>
    <row r="54" spans="1:10" ht="20.100000000000001" customHeight="1" x14ac:dyDescent="0.3">
      <c r="A54" s="22" t="s">
        <v>24</v>
      </c>
      <c r="B54" s="36">
        <v>793</v>
      </c>
      <c r="C54" s="24" t="s">
        <v>39</v>
      </c>
      <c r="D54" s="24" t="s">
        <v>45</v>
      </c>
      <c r="E54" s="48" t="s">
        <v>139</v>
      </c>
      <c r="F54" s="48" t="s">
        <v>140</v>
      </c>
      <c r="G54" s="64">
        <f>G55</f>
        <v>8000</v>
      </c>
      <c r="H54" s="64">
        <f t="shared" ref="H54:H57" si="12">H55</f>
        <v>8000</v>
      </c>
      <c r="I54" s="32"/>
      <c r="J54" s="26"/>
    </row>
    <row r="55" spans="1:10" ht="20.100000000000001" customHeight="1" x14ac:dyDescent="0.3">
      <c r="A55" s="21" t="s">
        <v>55</v>
      </c>
      <c r="B55" s="27">
        <v>793</v>
      </c>
      <c r="C55" s="28" t="s">
        <v>39</v>
      </c>
      <c r="D55" s="28" t="s">
        <v>45</v>
      </c>
      <c r="E55" s="49" t="s">
        <v>144</v>
      </c>
      <c r="F55" s="108" t="s">
        <v>140</v>
      </c>
      <c r="G55" s="57">
        <f>G56</f>
        <v>8000</v>
      </c>
      <c r="H55" s="57">
        <f t="shared" si="12"/>
        <v>8000</v>
      </c>
      <c r="I55" s="32"/>
      <c r="J55" s="26"/>
    </row>
    <row r="56" spans="1:10" ht="20.100000000000001" customHeight="1" x14ac:dyDescent="0.3">
      <c r="A56" s="31" t="s">
        <v>142</v>
      </c>
      <c r="B56" s="29">
        <v>793</v>
      </c>
      <c r="C56" s="30" t="s">
        <v>39</v>
      </c>
      <c r="D56" s="30" t="s">
        <v>45</v>
      </c>
      <c r="E56" s="50" t="s">
        <v>108</v>
      </c>
      <c r="F56" s="42" t="s">
        <v>140</v>
      </c>
      <c r="G56" s="58">
        <f>G57</f>
        <v>8000</v>
      </c>
      <c r="H56" s="58">
        <f t="shared" si="12"/>
        <v>8000</v>
      </c>
      <c r="I56" s="32"/>
      <c r="J56" s="26"/>
    </row>
    <row r="57" spans="1:10" ht="20.100000000000001" customHeight="1" x14ac:dyDescent="0.3">
      <c r="A57" s="31" t="s">
        <v>15</v>
      </c>
      <c r="B57" s="29">
        <v>793</v>
      </c>
      <c r="C57" s="30" t="s">
        <v>39</v>
      </c>
      <c r="D57" s="30" t="s">
        <v>45</v>
      </c>
      <c r="E57" s="50" t="s">
        <v>108</v>
      </c>
      <c r="F57" s="42">
        <v>800</v>
      </c>
      <c r="G57" s="58">
        <f>G58</f>
        <v>8000</v>
      </c>
      <c r="H57" s="58">
        <f t="shared" si="12"/>
        <v>8000</v>
      </c>
      <c r="I57" s="32"/>
      <c r="J57" s="26"/>
    </row>
    <row r="58" spans="1:10" ht="20.100000000000001" customHeight="1" x14ac:dyDescent="0.3">
      <c r="A58" s="33" t="s">
        <v>25</v>
      </c>
      <c r="B58" s="34">
        <v>793</v>
      </c>
      <c r="C58" s="35" t="s">
        <v>39</v>
      </c>
      <c r="D58" s="35" t="s">
        <v>45</v>
      </c>
      <c r="E58" s="51" t="s">
        <v>108</v>
      </c>
      <c r="F58" s="43">
        <v>870</v>
      </c>
      <c r="G58" s="63">
        <v>8000</v>
      </c>
      <c r="H58" s="63">
        <v>8000</v>
      </c>
      <c r="I58" s="32"/>
      <c r="J58" s="26"/>
    </row>
    <row r="59" spans="1:10" ht="20.100000000000001" customHeight="1" x14ac:dyDescent="0.3">
      <c r="A59" s="22" t="s">
        <v>5</v>
      </c>
      <c r="B59" s="36">
        <v>793</v>
      </c>
      <c r="C59" s="24" t="s">
        <v>39</v>
      </c>
      <c r="D59" s="24" t="s">
        <v>46</v>
      </c>
      <c r="E59" s="48" t="s">
        <v>139</v>
      </c>
      <c r="F59" s="48" t="s">
        <v>140</v>
      </c>
      <c r="G59" s="64">
        <f>G64+G60</f>
        <v>383533</v>
      </c>
      <c r="H59" s="64">
        <f>H64+H60</f>
        <v>383123</v>
      </c>
      <c r="I59" s="32"/>
      <c r="J59" s="26"/>
    </row>
    <row r="60" spans="1:10" ht="20.100000000000001" customHeight="1" x14ac:dyDescent="0.3">
      <c r="A60" s="31" t="s">
        <v>83</v>
      </c>
      <c r="B60" s="29">
        <v>793</v>
      </c>
      <c r="C60" s="30" t="s">
        <v>39</v>
      </c>
      <c r="D60" s="30" t="s">
        <v>46</v>
      </c>
      <c r="E60" s="50" t="s">
        <v>82</v>
      </c>
      <c r="F60" s="42" t="s">
        <v>140</v>
      </c>
      <c r="G60" s="230">
        <f>G61</f>
        <v>344000</v>
      </c>
      <c r="H60" s="230">
        <f t="shared" ref="H60:H62" si="13">H61</f>
        <v>344000</v>
      </c>
    </row>
    <row r="61" spans="1:10" ht="20.100000000000001" customHeight="1" x14ac:dyDescent="0.3">
      <c r="A61" s="31" t="s">
        <v>341</v>
      </c>
      <c r="B61" s="29">
        <v>793</v>
      </c>
      <c r="C61" s="30" t="s">
        <v>39</v>
      </c>
      <c r="D61" s="67" t="s">
        <v>46</v>
      </c>
      <c r="E61" s="50" t="s">
        <v>342</v>
      </c>
      <c r="F61" s="42" t="s">
        <v>140</v>
      </c>
      <c r="G61" s="230">
        <f>G62</f>
        <v>344000</v>
      </c>
      <c r="H61" s="230">
        <f>H62</f>
        <v>344000</v>
      </c>
    </row>
    <row r="62" spans="1:10" ht="35.1" customHeight="1" x14ac:dyDescent="0.3">
      <c r="A62" s="31" t="s">
        <v>32</v>
      </c>
      <c r="B62" s="29">
        <v>793</v>
      </c>
      <c r="C62" s="30" t="s">
        <v>39</v>
      </c>
      <c r="D62" s="67" t="s">
        <v>46</v>
      </c>
      <c r="E62" s="50" t="s">
        <v>342</v>
      </c>
      <c r="F62" s="42">
        <v>200</v>
      </c>
      <c r="G62" s="230">
        <f>G63</f>
        <v>344000</v>
      </c>
      <c r="H62" s="230">
        <f t="shared" si="13"/>
        <v>344000</v>
      </c>
    </row>
    <row r="63" spans="1:10" ht="35.1" customHeight="1" x14ac:dyDescent="0.3">
      <c r="A63" s="31" t="s">
        <v>31</v>
      </c>
      <c r="B63" s="29">
        <v>793</v>
      </c>
      <c r="C63" s="30" t="s">
        <v>39</v>
      </c>
      <c r="D63" s="30" t="s">
        <v>46</v>
      </c>
      <c r="E63" s="50" t="s">
        <v>342</v>
      </c>
      <c r="F63" s="42">
        <v>240</v>
      </c>
      <c r="G63" s="230">
        <v>344000</v>
      </c>
      <c r="H63" s="231">
        <v>344000</v>
      </c>
    </row>
    <row r="64" spans="1:10" ht="20.100000000000001" customHeight="1" x14ac:dyDescent="0.3">
      <c r="A64" s="65" t="s">
        <v>99</v>
      </c>
      <c r="B64" s="66">
        <v>793</v>
      </c>
      <c r="C64" s="67" t="s">
        <v>39</v>
      </c>
      <c r="D64" s="67" t="s">
        <v>46</v>
      </c>
      <c r="E64" s="68" t="s">
        <v>100</v>
      </c>
      <c r="F64" s="109" t="s">
        <v>140</v>
      </c>
      <c r="G64" s="232">
        <f>G65</f>
        <v>39533</v>
      </c>
      <c r="H64" s="232">
        <f t="shared" ref="H64" si="14">H65</f>
        <v>39123</v>
      </c>
      <c r="I64" s="32"/>
      <c r="J64" s="26"/>
    </row>
    <row r="65" spans="1:10" ht="20.100000000000001" customHeight="1" x14ac:dyDescent="0.3">
      <c r="A65" s="20" t="s">
        <v>109</v>
      </c>
      <c r="B65" s="29">
        <v>793</v>
      </c>
      <c r="C65" s="30" t="s">
        <v>39</v>
      </c>
      <c r="D65" s="30" t="s">
        <v>46</v>
      </c>
      <c r="E65" s="50" t="s">
        <v>110</v>
      </c>
      <c r="F65" s="42" t="s">
        <v>140</v>
      </c>
      <c r="G65" s="58">
        <f>G66+G68</f>
        <v>39533</v>
      </c>
      <c r="H65" s="58">
        <f t="shared" ref="H65" si="15">H66+H68</f>
        <v>39123</v>
      </c>
      <c r="I65" s="32"/>
      <c r="J65" s="26"/>
    </row>
    <row r="66" spans="1:10" ht="35.1" customHeight="1" x14ac:dyDescent="0.3">
      <c r="A66" s="31" t="s">
        <v>32</v>
      </c>
      <c r="B66" s="29">
        <v>793</v>
      </c>
      <c r="C66" s="30" t="s">
        <v>39</v>
      </c>
      <c r="D66" s="30" t="s">
        <v>46</v>
      </c>
      <c r="E66" s="50" t="s">
        <v>110</v>
      </c>
      <c r="F66" s="42">
        <v>200</v>
      </c>
      <c r="G66" s="58">
        <f>G67</f>
        <v>38000</v>
      </c>
      <c r="H66" s="58">
        <f t="shared" ref="H66" si="16">H67</f>
        <v>37590</v>
      </c>
      <c r="I66" s="32"/>
      <c r="J66" s="26"/>
    </row>
    <row r="67" spans="1:10" ht="35.1" customHeight="1" x14ac:dyDescent="0.3">
      <c r="A67" s="31" t="s">
        <v>31</v>
      </c>
      <c r="B67" s="29">
        <v>793</v>
      </c>
      <c r="C67" s="30" t="s">
        <v>39</v>
      </c>
      <c r="D67" s="30" t="s">
        <v>46</v>
      </c>
      <c r="E67" s="50" t="s">
        <v>110</v>
      </c>
      <c r="F67" s="42">
        <v>240</v>
      </c>
      <c r="G67" s="58">
        <v>38000</v>
      </c>
      <c r="H67" s="58">
        <v>37590</v>
      </c>
      <c r="I67" s="32"/>
      <c r="J67" s="26"/>
    </row>
    <row r="68" spans="1:10" ht="20.100000000000001" customHeight="1" x14ac:dyDescent="0.3">
      <c r="A68" s="65" t="s">
        <v>15</v>
      </c>
      <c r="B68" s="66">
        <v>793</v>
      </c>
      <c r="C68" s="67" t="s">
        <v>39</v>
      </c>
      <c r="D68" s="67" t="s">
        <v>46</v>
      </c>
      <c r="E68" s="68" t="s">
        <v>110</v>
      </c>
      <c r="F68" s="67">
        <v>800</v>
      </c>
      <c r="G68" s="70">
        <f>G70+G69</f>
        <v>1533</v>
      </c>
      <c r="H68" s="70">
        <f t="shared" ref="H68" si="17">H70+H69</f>
        <v>1533</v>
      </c>
      <c r="I68" s="32"/>
      <c r="J68" s="26"/>
    </row>
    <row r="69" spans="1:10" ht="20.100000000000001" hidden="1" customHeight="1" x14ac:dyDescent="0.3">
      <c r="A69" s="65" t="s">
        <v>158</v>
      </c>
      <c r="B69" s="66">
        <v>793</v>
      </c>
      <c r="C69" s="67" t="s">
        <v>39</v>
      </c>
      <c r="D69" s="67" t="s">
        <v>46</v>
      </c>
      <c r="E69" s="68" t="s">
        <v>110</v>
      </c>
      <c r="F69" s="67" t="s">
        <v>159</v>
      </c>
      <c r="G69" s="70"/>
      <c r="H69" s="70"/>
      <c r="I69" s="26"/>
    </row>
    <row r="70" spans="1:10" ht="20.100000000000001" customHeight="1" x14ac:dyDescent="0.3">
      <c r="A70" s="31" t="s">
        <v>16</v>
      </c>
      <c r="B70" s="29">
        <v>793</v>
      </c>
      <c r="C70" s="30" t="s">
        <v>39</v>
      </c>
      <c r="D70" s="30" t="s">
        <v>46</v>
      </c>
      <c r="E70" s="50" t="s">
        <v>110</v>
      </c>
      <c r="F70" s="30">
        <v>850</v>
      </c>
      <c r="G70" s="59">
        <v>1533</v>
      </c>
      <c r="H70" s="59">
        <v>1533</v>
      </c>
      <c r="I70" s="32"/>
      <c r="J70" s="26"/>
    </row>
    <row r="71" spans="1:10" ht="20.100000000000001" customHeight="1" x14ac:dyDescent="0.3">
      <c r="A71" s="22" t="s">
        <v>26</v>
      </c>
      <c r="B71" s="36">
        <v>793</v>
      </c>
      <c r="C71" s="24" t="s">
        <v>41</v>
      </c>
      <c r="D71" s="24" t="s">
        <v>40</v>
      </c>
      <c r="E71" s="48" t="s">
        <v>139</v>
      </c>
      <c r="F71" s="48" t="s">
        <v>140</v>
      </c>
      <c r="G71" s="64">
        <f>G72</f>
        <v>131597.46</v>
      </c>
      <c r="H71" s="64">
        <f t="shared" ref="H71:H73" si="18">H72</f>
        <v>131597.46</v>
      </c>
      <c r="I71" s="32"/>
      <c r="J71" s="26"/>
    </row>
    <row r="72" spans="1:10" ht="20.100000000000001" customHeight="1" x14ac:dyDescent="0.3">
      <c r="A72" s="22" t="s">
        <v>27</v>
      </c>
      <c r="B72" s="36">
        <v>793</v>
      </c>
      <c r="C72" s="24" t="s">
        <v>41</v>
      </c>
      <c r="D72" s="24" t="s">
        <v>42</v>
      </c>
      <c r="E72" s="48" t="s">
        <v>139</v>
      </c>
      <c r="F72" s="48" t="s">
        <v>140</v>
      </c>
      <c r="G72" s="64">
        <f>G73</f>
        <v>131597.46</v>
      </c>
      <c r="H72" s="64">
        <f t="shared" si="18"/>
        <v>131597.46</v>
      </c>
      <c r="I72" s="32"/>
      <c r="J72" s="26"/>
    </row>
    <row r="73" spans="1:10" ht="20.100000000000001" customHeight="1" x14ac:dyDescent="0.3">
      <c r="A73" s="39" t="s">
        <v>87</v>
      </c>
      <c r="B73" s="27">
        <v>793</v>
      </c>
      <c r="C73" s="28" t="s">
        <v>41</v>
      </c>
      <c r="D73" s="28" t="s">
        <v>42</v>
      </c>
      <c r="E73" s="49" t="s">
        <v>86</v>
      </c>
      <c r="F73" s="108" t="s">
        <v>140</v>
      </c>
      <c r="G73" s="57">
        <f>G74</f>
        <v>131597.46</v>
      </c>
      <c r="H73" s="57">
        <f t="shared" si="18"/>
        <v>131597.46</v>
      </c>
      <c r="I73" s="32"/>
      <c r="J73" s="26"/>
    </row>
    <row r="74" spans="1:10" ht="35.1" customHeight="1" x14ac:dyDescent="0.3">
      <c r="A74" s="20" t="s">
        <v>69</v>
      </c>
      <c r="B74" s="29">
        <v>793</v>
      </c>
      <c r="C74" s="30" t="s">
        <v>41</v>
      </c>
      <c r="D74" s="30" t="s">
        <v>42</v>
      </c>
      <c r="E74" s="50" t="s">
        <v>89</v>
      </c>
      <c r="F74" s="30" t="s">
        <v>140</v>
      </c>
      <c r="G74" s="59">
        <f>G75+G77</f>
        <v>131597.46</v>
      </c>
      <c r="H74" s="59">
        <f t="shared" ref="H74" si="19">H75+H77</f>
        <v>131597.46</v>
      </c>
      <c r="I74" s="32"/>
      <c r="J74" s="26"/>
    </row>
    <row r="75" spans="1:10" ht="69.900000000000006" customHeight="1" x14ac:dyDescent="0.3">
      <c r="A75" s="31" t="s">
        <v>13</v>
      </c>
      <c r="B75" s="29">
        <v>793</v>
      </c>
      <c r="C75" s="30" t="s">
        <v>41</v>
      </c>
      <c r="D75" s="30" t="s">
        <v>42</v>
      </c>
      <c r="E75" s="50" t="s">
        <v>89</v>
      </c>
      <c r="F75" s="30">
        <v>100</v>
      </c>
      <c r="G75" s="59">
        <f>G76</f>
        <v>117232.61</v>
      </c>
      <c r="H75" s="59">
        <f t="shared" ref="H75" si="20">H76</f>
        <v>117232.61</v>
      </c>
      <c r="I75" s="32"/>
      <c r="J75" s="26"/>
    </row>
    <row r="76" spans="1:10" ht="35.1" customHeight="1" x14ac:dyDescent="0.3">
      <c r="A76" s="31" t="s">
        <v>14</v>
      </c>
      <c r="B76" s="29">
        <v>793</v>
      </c>
      <c r="C76" s="30" t="s">
        <v>41</v>
      </c>
      <c r="D76" s="30" t="s">
        <v>42</v>
      </c>
      <c r="E76" s="50" t="s">
        <v>89</v>
      </c>
      <c r="F76" s="30">
        <v>120</v>
      </c>
      <c r="G76" s="58">
        <v>117232.61</v>
      </c>
      <c r="H76" s="58">
        <v>117232.61</v>
      </c>
      <c r="I76" s="32"/>
      <c r="J76" s="26"/>
    </row>
    <row r="77" spans="1:10" ht="35.1" customHeight="1" x14ac:dyDescent="0.3">
      <c r="A77" s="31" t="s">
        <v>32</v>
      </c>
      <c r="B77" s="29">
        <v>793</v>
      </c>
      <c r="C77" s="30" t="s">
        <v>41</v>
      </c>
      <c r="D77" s="30" t="s">
        <v>42</v>
      </c>
      <c r="E77" s="50" t="s">
        <v>89</v>
      </c>
      <c r="F77" s="42">
        <v>200</v>
      </c>
      <c r="G77" s="58">
        <f>G78</f>
        <v>14364.85</v>
      </c>
      <c r="H77" s="58">
        <f t="shared" ref="H77" si="21">H78</f>
        <v>14364.85</v>
      </c>
      <c r="I77" s="32"/>
      <c r="J77" s="26"/>
    </row>
    <row r="78" spans="1:10" ht="35.1" customHeight="1" x14ac:dyDescent="0.3">
      <c r="A78" s="33" t="s">
        <v>31</v>
      </c>
      <c r="B78" s="34">
        <v>793</v>
      </c>
      <c r="C78" s="35" t="s">
        <v>41</v>
      </c>
      <c r="D78" s="35" t="s">
        <v>42</v>
      </c>
      <c r="E78" s="50" t="s">
        <v>89</v>
      </c>
      <c r="F78" s="43">
        <v>240</v>
      </c>
      <c r="G78" s="59">
        <v>14364.85</v>
      </c>
      <c r="H78" s="59">
        <v>14364.85</v>
      </c>
      <c r="I78" s="32"/>
      <c r="J78" s="26"/>
    </row>
    <row r="79" spans="1:10" ht="35.1" customHeight="1" x14ac:dyDescent="0.3">
      <c r="A79" s="22" t="s">
        <v>35</v>
      </c>
      <c r="B79" s="36">
        <v>793</v>
      </c>
      <c r="C79" s="24" t="s">
        <v>42</v>
      </c>
      <c r="D79" s="24" t="s">
        <v>40</v>
      </c>
      <c r="E79" s="48" t="s">
        <v>139</v>
      </c>
      <c r="F79" s="48" t="s">
        <v>140</v>
      </c>
      <c r="G79" s="64">
        <f t="shared" ref="G79:G87" si="22">G80</f>
        <v>13000</v>
      </c>
      <c r="H79" s="64">
        <f t="shared" ref="H79:H87" si="23">H80</f>
        <v>49609</v>
      </c>
      <c r="I79" s="32"/>
      <c r="J79" s="26"/>
    </row>
    <row r="80" spans="1:10" ht="35.1" customHeight="1" x14ac:dyDescent="0.3">
      <c r="A80" s="45" t="s">
        <v>75</v>
      </c>
      <c r="B80" s="36">
        <v>793</v>
      </c>
      <c r="C80" s="24" t="s">
        <v>42</v>
      </c>
      <c r="D80" s="24" t="s">
        <v>47</v>
      </c>
      <c r="E80" s="48" t="s">
        <v>139</v>
      </c>
      <c r="F80" s="48" t="s">
        <v>140</v>
      </c>
      <c r="G80" s="64">
        <f t="shared" si="22"/>
        <v>13000</v>
      </c>
      <c r="H80" s="64">
        <f t="shared" si="23"/>
        <v>49609</v>
      </c>
      <c r="I80" s="32"/>
      <c r="J80" s="26"/>
    </row>
    <row r="81" spans="1:10" ht="35.1" customHeight="1" x14ac:dyDescent="0.3">
      <c r="A81" s="39" t="s">
        <v>138</v>
      </c>
      <c r="B81" s="27">
        <v>793</v>
      </c>
      <c r="C81" s="28" t="s">
        <v>42</v>
      </c>
      <c r="D81" s="28" t="s">
        <v>47</v>
      </c>
      <c r="E81" s="49" t="s">
        <v>111</v>
      </c>
      <c r="F81" s="108" t="s">
        <v>140</v>
      </c>
      <c r="G81" s="57">
        <f t="shared" si="22"/>
        <v>13000</v>
      </c>
      <c r="H81" s="57">
        <f t="shared" si="23"/>
        <v>49609</v>
      </c>
      <c r="I81" s="32"/>
      <c r="J81" s="26"/>
    </row>
    <row r="82" spans="1:10" ht="35.1" customHeight="1" x14ac:dyDescent="0.3">
      <c r="A82" s="20" t="s">
        <v>112</v>
      </c>
      <c r="B82" s="29">
        <v>793</v>
      </c>
      <c r="C82" s="30" t="s">
        <v>42</v>
      </c>
      <c r="D82" s="30" t="s">
        <v>47</v>
      </c>
      <c r="E82" s="50" t="s">
        <v>113</v>
      </c>
      <c r="F82" s="42" t="s">
        <v>140</v>
      </c>
      <c r="G82" s="58">
        <f>G86+G83</f>
        <v>13000</v>
      </c>
      <c r="H82" s="58">
        <f>H86+H83</f>
        <v>49609</v>
      </c>
      <c r="I82" s="32"/>
      <c r="J82" s="26"/>
    </row>
    <row r="83" spans="1:10" ht="54" customHeight="1" x14ac:dyDescent="0.3">
      <c r="A83" s="20" t="s">
        <v>343</v>
      </c>
      <c r="B83" s="29">
        <v>793</v>
      </c>
      <c r="C83" s="30" t="s">
        <v>42</v>
      </c>
      <c r="D83" s="30" t="s">
        <v>47</v>
      </c>
      <c r="E83" s="50" t="s">
        <v>344</v>
      </c>
      <c r="F83" s="42" t="s">
        <v>140</v>
      </c>
      <c r="G83" s="58">
        <f t="shared" ref="G83:H84" si="24">G84</f>
        <v>13000</v>
      </c>
      <c r="H83" s="58">
        <f t="shared" si="24"/>
        <v>13000</v>
      </c>
      <c r="I83" s="32"/>
      <c r="J83" s="26"/>
    </row>
    <row r="84" spans="1:10" ht="35.1" customHeight="1" x14ac:dyDescent="0.3">
      <c r="A84" s="31" t="s">
        <v>32</v>
      </c>
      <c r="B84" s="29">
        <v>793</v>
      </c>
      <c r="C84" s="30" t="s">
        <v>42</v>
      </c>
      <c r="D84" s="30" t="s">
        <v>47</v>
      </c>
      <c r="E84" s="50" t="s">
        <v>344</v>
      </c>
      <c r="F84" s="42">
        <v>200</v>
      </c>
      <c r="G84" s="58">
        <f t="shared" si="24"/>
        <v>13000</v>
      </c>
      <c r="H84" s="58">
        <f t="shared" si="24"/>
        <v>13000</v>
      </c>
      <c r="I84" s="32"/>
      <c r="J84" s="26"/>
    </row>
    <row r="85" spans="1:10" ht="35.1" customHeight="1" x14ac:dyDescent="0.3">
      <c r="A85" s="31" t="s">
        <v>31</v>
      </c>
      <c r="B85" s="29">
        <v>793</v>
      </c>
      <c r="C85" s="30" t="s">
        <v>42</v>
      </c>
      <c r="D85" s="30" t="s">
        <v>47</v>
      </c>
      <c r="E85" s="50" t="s">
        <v>344</v>
      </c>
      <c r="F85" s="42">
        <v>240</v>
      </c>
      <c r="G85" s="58">
        <v>13000</v>
      </c>
      <c r="H85" s="58">
        <v>13000</v>
      </c>
      <c r="I85" s="32"/>
      <c r="J85" s="26"/>
    </row>
    <row r="86" spans="1:10" ht="35.1" customHeight="1" x14ac:dyDescent="0.3">
      <c r="A86" s="20" t="s">
        <v>114</v>
      </c>
      <c r="B86" s="29">
        <v>793</v>
      </c>
      <c r="C86" s="30" t="s">
        <v>42</v>
      </c>
      <c r="D86" s="30" t="s">
        <v>47</v>
      </c>
      <c r="E86" s="50" t="s">
        <v>115</v>
      </c>
      <c r="F86" s="42" t="s">
        <v>140</v>
      </c>
      <c r="G86" s="58">
        <f t="shared" si="22"/>
        <v>0</v>
      </c>
      <c r="H86" s="58">
        <f t="shared" si="23"/>
        <v>36609</v>
      </c>
      <c r="I86" s="32"/>
      <c r="J86" s="26"/>
    </row>
    <row r="87" spans="1:10" ht="35.1" customHeight="1" x14ac:dyDescent="0.3">
      <c r="A87" s="31" t="s">
        <v>32</v>
      </c>
      <c r="B87" s="29">
        <v>793</v>
      </c>
      <c r="C87" s="30" t="s">
        <v>42</v>
      </c>
      <c r="D87" s="30" t="s">
        <v>47</v>
      </c>
      <c r="E87" s="50" t="s">
        <v>115</v>
      </c>
      <c r="F87" s="42">
        <v>200</v>
      </c>
      <c r="G87" s="58">
        <f t="shared" si="22"/>
        <v>0</v>
      </c>
      <c r="H87" s="58">
        <f t="shared" si="23"/>
        <v>36609</v>
      </c>
      <c r="I87" s="32"/>
      <c r="J87" s="26"/>
    </row>
    <row r="88" spans="1:10" ht="35.1" customHeight="1" x14ac:dyDescent="0.3">
      <c r="A88" s="31" t="s">
        <v>31</v>
      </c>
      <c r="B88" s="29">
        <v>793</v>
      </c>
      <c r="C88" s="30" t="s">
        <v>42</v>
      </c>
      <c r="D88" s="30" t="s">
        <v>47</v>
      </c>
      <c r="E88" s="50" t="s">
        <v>115</v>
      </c>
      <c r="F88" s="42">
        <v>240</v>
      </c>
      <c r="G88" s="58">
        <v>0</v>
      </c>
      <c r="H88" s="58">
        <v>36609</v>
      </c>
      <c r="I88" s="32"/>
      <c r="J88" s="26"/>
    </row>
    <row r="89" spans="1:10" ht="20.100000000000001" customHeight="1" x14ac:dyDescent="0.3">
      <c r="A89" s="22" t="s">
        <v>6</v>
      </c>
      <c r="B89" s="36">
        <v>793</v>
      </c>
      <c r="C89" s="24" t="s">
        <v>43</v>
      </c>
      <c r="D89" s="24" t="s">
        <v>40</v>
      </c>
      <c r="E89" s="48" t="s">
        <v>139</v>
      </c>
      <c r="F89" s="48" t="s">
        <v>140</v>
      </c>
      <c r="G89" s="56">
        <f t="shared" ref="G89:H95" si="25">G90</f>
        <v>1700000</v>
      </c>
      <c r="H89" s="56">
        <f t="shared" si="25"/>
        <v>1780000</v>
      </c>
      <c r="I89" s="32"/>
      <c r="J89" s="26"/>
    </row>
    <row r="90" spans="1:10" ht="20.100000000000001" customHeight="1" x14ac:dyDescent="0.3">
      <c r="A90" s="22" t="s">
        <v>8</v>
      </c>
      <c r="B90" s="36">
        <v>793</v>
      </c>
      <c r="C90" s="24" t="s">
        <v>43</v>
      </c>
      <c r="D90" s="24" t="s">
        <v>48</v>
      </c>
      <c r="E90" s="48" t="s">
        <v>139</v>
      </c>
      <c r="F90" s="48" t="s">
        <v>140</v>
      </c>
      <c r="G90" s="56">
        <f t="shared" si="25"/>
        <v>1700000</v>
      </c>
      <c r="H90" s="56">
        <f t="shared" si="25"/>
        <v>1780000</v>
      </c>
      <c r="I90" s="32"/>
      <c r="J90" s="26"/>
    </row>
    <row r="91" spans="1:10" ht="50.25" customHeight="1" x14ac:dyDescent="0.3">
      <c r="A91" s="39" t="s">
        <v>319</v>
      </c>
      <c r="B91" s="27">
        <v>793</v>
      </c>
      <c r="C91" s="28" t="s">
        <v>43</v>
      </c>
      <c r="D91" s="28" t="s">
        <v>48</v>
      </c>
      <c r="E91" s="49" t="s">
        <v>305</v>
      </c>
      <c r="F91" s="108" t="s">
        <v>140</v>
      </c>
      <c r="G91" s="57">
        <f t="shared" si="25"/>
        <v>1700000</v>
      </c>
      <c r="H91" s="57">
        <f t="shared" si="25"/>
        <v>1780000</v>
      </c>
      <c r="I91" s="32"/>
      <c r="J91" s="26"/>
    </row>
    <row r="92" spans="1:10" ht="51.75" customHeight="1" x14ac:dyDescent="0.3">
      <c r="A92" s="131" t="s">
        <v>320</v>
      </c>
      <c r="B92" s="66">
        <v>793</v>
      </c>
      <c r="C92" s="67" t="s">
        <v>43</v>
      </c>
      <c r="D92" s="67" t="s">
        <v>48</v>
      </c>
      <c r="E92" s="68" t="s">
        <v>306</v>
      </c>
      <c r="F92" s="109" t="s">
        <v>140</v>
      </c>
      <c r="G92" s="69">
        <f t="shared" si="25"/>
        <v>1700000</v>
      </c>
      <c r="H92" s="69">
        <f t="shared" si="25"/>
        <v>1780000</v>
      </c>
      <c r="I92" s="32"/>
      <c r="J92" s="26"/>
    </row>
    <row r="93" spans="1:10" ht="54" customHeight="1" x14ac:dyDescent="0.3">
      <c r="A93" s="20" t="s">
        <v>151</v>
      </c>
      <c r="B93" s="29">
        <v>793</v>
      </c>
      <c r="C93" s="30" t="s">
        <v>43</v>
      </c>
      <c r="D93" s="30" t="s">
        <v>48</v>
      </c>
      <c r="E93" s="50" t="s">
        <v>307</v>
      </c>
      <c r="F93" s="42" t="s">
        <v>140</v>
      </c>
      <c r="G93" s="58">
        <f t="shared" si="25"/>
        <v>1700000</v>
      </c>
      <c r="H93" s="58">
        <f t="shared" si="25"/>
        <v>1780000</v>
      </c>
      <c r="I93" s="32"/>
      <c r="J93" s="26"/>
    </row>
    <row r="94" spans="1:10" ht="21" customHeight="1" x14ac:dyDescent="0.3">
      <c r="A94" s="20" t="s">
        <v>153</v>
      </c>
      <c r="B94" s="29">
        <v>793</v>
      </c>
      <c r="C94" s="30" t="s">
        <v>43</v>
      </c>
      <c r="D94" s="30" t="s">
        <v>48</v>
      </c>
      <c r="E94" s="50" t="s">
        <v>308</v>
      </c>
      <c r="F94" s="42" t="s">
        <v>140</v>
      </c>
      <c r="G94" s="58">
        <f t="shared" si="25"/>
        <v>1700000</v>
      </c>
      <c r="H94" s="58">
        <f t="shared" si="25"/>
        <v>1780000</v>
      </c>
      <c r="I94" s="32"/>
      <c r="J94" s="26"/>
    </row>
    <row r="95" spans="1:10" ht="35.1" customHeight="1" x14ac:dyDescent="0.3">
      <c r="A95" s="20" t="s">
        <v>32</v>
      </c>
      <c r="B95" s="29">
        <v>793</v>
      </c>
      <c r="C95" s="30" t="s">
        <v>43</v>
      </c>
      <c r="D95" s="30" t="s">
        <v>48</v>
      </c>
      <c r="E95" s="50" t="s">
        <v>308</v>
      </c>
      <c r="F95" s="42">
        <v>200</v>
      </c>
      <c r="G95" s="58">
        <f t="shared" si="25"/>
        <v>1700000</v>
      </c>
      <c r="H95" s="58">
        <f t="shared" si="25"/>
        <v>1780000</v>
      </c>
      <c r="I95" s="32"/>
      <c r="J95" s="26"/>
    </row>
    <row r="96" spans="1:10" ht="35.1" customHeight="1" x14ac:dyDescent="0.3">
      <c r="A96" s="20" t="s">
        <v>31</v>
      </c>
      <c r="B96" s="29">
        <v>793</v>
      </c>
      <c r="C96" s="30" t="s">
        <v>43</v>
      </c>
      <c r="D96" s="30" t="s">
        <v>48</v>
      </c>
      <c r="E96" s="50" t="s">
        <v>308</v>
      </c>
      <c r="F96" s="42">
        <v>240</v>
      </c>
      <c r="G96" s="58">
        <v>1700000</v>
      </c>
      <c r="H96" s="59">
        <v>1780000</v>
      </c>
      <c r="I96" s="32"/>
      <c r="J96" s="26"/>
    </row>
    <row r="97" spans="1:10" ht="20.100000000000001" hidden="1" customHeight="1" x14ac:dyDescent="0.3">
      <c r="A97" s="22" t="s">
        <v>9</v>
      </c>
      <c r="B97" s="36">
        <v>793</v>
      </c>
      <c r="C97" s="24" t="s">
        <v>43</v>
      </c>
      <c r="D97" s="24" t="s">
        <v>49</v>
      </c>
      <c r="E97" s="52"/>
      <c r="F97" s="38"/>
      <c r="G97" s="61"/>
      <c r="H97" s="61"/>
      <c r="I97" s="32"/>
      <c r="J97" s="26"/>
    </row>
    <row r="98" spans="1:10" ht="35.1" hidden="1" customHeight="1" x14ac:dyDescent="0.3">
      <c r="A98" s="21" t="s">
        <v>56</v>
      </c>
      <c r="B98" s="27">
        <v>793</v>
      </c>
      <c r="C98" s="28" t="s">
        <v>43</v>
      </c>
      <c r="D98" s="28" t="s">
        <v>49</v>
      </c>
      <c r="E98" s="49" t="s">
        <v>61</v>
      </c>
      <c r="F98" s="28"/>
      <c r="G98" s="62"/>
      <c r="H98" s="62"/>
      <c r="I98" s="32"/>
      <c r="J98" s="26"/>
    </row>
    <row r="99" spans="1:10" ht="20.100000000000001" hidden="1" customHeight="1" x14ac:dyDescent="0.3">
      <c r="A99" s="31" t="s">
        <v>60</v>
      </c>
      <c r="B99" s="29">
        <v>793</v>
      </c>
      <c r="C99" s="30" t="s">
        <v>43</v>
      </c>
      <c r="D99" s="30" t="s">
        <v>49</v>
      </c>
      <c r="E99" s="50" t="s">
        <v>62</v>
      </c>
      <c r="F99" s="42"/>
      <c r="G99" s="58"/>
      <c r="H99" s="58"/>
      <c r="I99" s="32"/>
      <c r="J99" s="26"/>
    </row>
    <row r="100" spans="1:10" ht="35.1" hidden="1" customHeight="1" x14ac:dyDescent="0.3">
      <c r="A100" s="31" t="s">
        <v>32</v>
      </c>
      <c r="B100" s="29">
        <v>793</v>
      </c>
      <c r="C100" s="30" t="s">
        <v>43</v>
      </c>
      <c r="D100" s="30" t="s">
        <v>49</v>
      </c>
      <c r="E100" s="50" t="s">
        <v>63</v>
      </c>
      <c r="F100" s="42">
        <v>200</v>
      </c>
      <c r="G100" s="58"/>
      <c r="H100" s="58"/>
      <c r="I100" s="32"/>
      <c r="J100" s="26"/>
    </row>
    <row r="101" spans="1:10" ht="35.1" hidden="1" customHeight="1" x14ac:dyDescent="0.3">
      <c r="A101" s="33" t="s">
        <v>31</v>
      </c>
      <c r="B101" s="34">
        <v>793</v>
      </c>
      <c r="C101" s="35" t="s">
        <v>43</v>
      </c>
      <c r="D101" s="35" t="s">
        <v>49</v>
      </c>
      <c r="E101" s="51" t="s">
        <v>70</v>
      </c>
      <c r="F101" s="43">
        <v>240</v>
      </c>
      <c r="G101" s="63"/>
      <c r="H101" s="63"/>
      <c r="I101" s="32"/>
      <c r="J101" s="26"/>
    </row>
    <row r="102" spans="1:10" ht="20.100000000000001" hidden="1" customHeight="1" x14ac:dyDescent="0.3">
      <c r="A102" s="37"/>
      <c r="B102" s="23"/>
      <c r="C102" s="38"/>
      <c r="D102" s="38"/>
      <c r="E102" s="52"/>
      <c r="F102" s="44"/>
      <c r="G102" s="55"/>
      <c r="H102" s="55"/>
      <c r="I102" s="32"/>
      <c r="J102" s="26"/>
    </row>
    <row r="103" spans="1:10" ht="20.100000000000001" customHeight="1" x14ac:dyDescent="0.3">
      <c r="A103" s="22" t="s">
        <v>10</v>
      </c>
      <c r="B103" s="36">
        <v>793</v>
      </c>
      <c r="C103" s="24" t="s">
        <v>50</v>
      </c>
      <c r="D103" s="24" t="s">
        <v>40</v>
      </c>
      <c r="E103" s="48" t="s">
        <v>139</v>
      </c>
      <c r="F103" s="48" t="s">
        <v>140</v>
      </c>
      <c r="G103" s="56">
        <f>G104+G116+G124</f>
        <v>1098162.6000000001</v>
      </c>
      <c r="H103" s="56">
        <f t="shared" ref="H103" si="26">H104+H116+H124</f>
        <v>1279577.3400000001</v>
      </c>
      <c r="I103" s="32"/>
      <c r="J103" s="26"/>
    </row>
    <row r="104" spans="1:10" ht="20.100000000000001" hidden="1" customHeight="1" x14ac:dyDescent="0.3">
      <c r="A104" s="22" t="s">
        <v>34</v>
      </c>
      <c r="B104" s="36">
        <v>793</v>
      </c>
      <c r="C104" s="24" t="s">
        <v>50</v>
      </c>
      <c r="D104" s="24" t="s">
        <v>39</v>
      </c>
      <c r="E104" s="48" t="s">
        <v>139</v>
      </c>
      <c r="F104" s="48" t="s">
        <v>140</v>
      </c>
      <c r="G104" s="64">
        <f>G109</f>
        <v>0</v>
      </c>
      <c r="H104" s="64">
        <f t="shared" ref="H104" si="27">H109</f>
        <v>0</v>
      </c>
      <c r="I104" s="32"/>
      <c r="J104" s="26"/>
    </row>
    <row r="105" spans="1:10" ht="20.100000000000001" hidden="1" customHeight="1" x14ac:dyDescent="0.3">
      <c r="A105" s="21" t="s">
        <v>59</v>
      </c>
      <c r="B105" s="27">
        <v>793</v>
      </c>
      <c r="C105" s="28" t="s">
        <v>50</v>
      </c>
      <c r="D105" s="28" t="s">
        <v>39</v>
      </c>
      <c r="E105" s="112" t="s">
        <v>139</v>
      </c>
      <c r="F105" s="112" t="s">
        <v>140</v>
      </c>
      <c r="G105" s="62"/>
      <c r="H105" s="62"/>
      <c r="I105" s="32"/>
      <c r="J105" s="26"/>
    </row>
    <row r="106" spans="1:10" ht="90" hidden="1" customHeight="1" x14ac:dyDescent="0.3">
      <c r="A106" s="31" t="s">
        <v>58</v>
      </c>
      <c r="B106" s="29">
        <v>793</v>
      </c>
      <c r="C106" s="30" t="s">
        <v>50</v>
      </c>
      <c r="D106" s="30" t="s">
        <v>39</v>
      </c>
      <c r="E106" s="112" t="s">
        <v>139</v>
      </c>
      <c r="F106" s="112" t="s">
        <v>140</v>
      </c>
      <c r="G106" s="59"/>
      <c r="H106" s="59"/>
      <c r="I106" s="32"/>
      <c r="J106" s="26"/>
    </row>
    <row r="107" spans="1:10" ht="35.1" hidden="1" customHeight="1" x14ac:dyDescent="0.3">
      <c r="A107" s="31" t="s">
        <v>32</v>
      </c>
      <c r="B107" s="29">
        <v>793</v>
      </c>
      <c r="C107" s="30" t="s">
        <v>50</v>
      </c>
      <c r="D107" s="30" t="s">
        <v>39</v>
      </c>
      <c r="E107" s="112" t="s">
        <v>139</v>
      </c>
      <c r="F107" s="112" t="s">
        <v>140</v>
      </c>
      <c r="G107" s="58"/>
      <c r="H107" s="58"/>
      <c r="I107" s="32"/>
      <c r="J107" s="26"/>
    </row>
    <row r="108" spans="1:10" ht="35.1" hidden="1" customHeight="1" x14ac:dyDescent="0.3">
      <c r="A108" s="31" t="s">
        <v>31</v>
      </c>
      <c r="B108" s="29">
        <v>793</v>
      </c>
      <c r="C108" s="30" t="s">
        <v>50</v>
      </c>
      <c r="D108" s="30" t="s">
        <v>39</v>
      </c>
      <c r="E108" s="112" t="s">
        <v>139</v>
      </c>
      <c r="F108" s="112" t="s">
        <v>140</v>
      </c>
      <c r="G108" s="58"/>
      <c r="H108" s="58"/>
      <c r="I108" s="32"/>
      <c r="J108" s="26"/>
    </row>
    <row r="109" spans="1:10" ht="35.1" hidden="1" customHeight="1" x14ac:dyDescent="0.3">
      <c r="A109" s="31" t="s">
        <v>116</v>
      </c>
      <c r="B109" s="29">
        <v>793</v>
      </c>
      <c r="C109" s="30" t="s">
        <v>50</v>
      </c>
      <c r="D109" s="30" t="s">
        <v>39</v>
      </c>
      <c r="E109" s="50" t="s">
        <v>117</v>
      </c>
      <c r="F109" s="87" t="s">
        <v>140</v>
      </c>
      <c r="G109" s="59">
        <f>G110</f>
        <v>0</v>
      </c>
      <c r="H109" s="59">
        <f t="shared" ref="H109:H111" si="28">H110</f>
        <v>0</v>
      </c>
      <c r="I109" s="32"/>
      <c r="J109" s="26"/>
    </row>
    <row r="110" spans="1:10" ht="20.100000000000001" hidden="1" customHeight="1" x14ac:dyDescent="0.3">
      <c r="A110" s="31" t="s">
        <v>118</v>
      </c>
      <c r="B110" s="29">
        <v>793</v>
      </c>
      <c r="C110" s="30" t="s">
        <v>50</v>
      </c>
      <c r="D110" s="30" t="s">
        <v>39</v>
      </c>
      <c r="E110" s="50" t="s">
        <v>161</v>
      </c>
      <c r="F110" s="89" t="s">
        <v>140</v>
      </c>
      <c r="G110" s="59">
        <f>G111</f>
        <v>0</v>
      </c>
      <c r="H110" s="59">
        <f t="shared" si="28"/>
        <v>0</v>
      </c>
      <c r="I110" s="32"/>
      <c r="J110" s="26"/>
    </row>
    <row r="111" spans="1:10" ht="35.1" hidden="1" customHeight="1" x14ac:dyDescent="0.3">
      <c r="A111" s="31" t="s">
        <v>32</v>
      </c>
      <c r="B111" s="29">
        <v>793</v>
      </c>
      <c r="C111" s="30" t="s">
        <v>50</v>
      </c>
      <c r="D111" s="30" t="s">
        <v>39</v>
      </c>
      <c r="E111" s="50" t="s">
        <v>161</v>
      </c>
      <c r="F111" s="89" t="s">
        <v>126</v>
      </c>
      <c r="G111" s="58">
        <f>G112</f>
        <v>0</v>
      </c>
      <c r="H111" s="58">
        <f t="shared" si="28"/>
        <v>0</v>
      </c>
      <c r="I111" s="32"/>
      <c r="J111" s="26"/>
    </row>
    <row r="112" spans="1:10" ht="35.1" hidden="1" customHeight="1" x14ac:dyDescent="0.3">
      <c r="A112" s="31" t="s">
        <v>31</v>
      </c>
      <c r="B112" s="29">
        <v>793</v>
      </c>
      <c r="C112" s="30" t="s">
        <v>50</v>
      </c>
      <c r="D112" s="30" t="s">
        <v>39</v>
      </c>
      <c r="E112" s="51" t="s">
        <v>161</v>
      </c>
      <c r="F112" s="139" t="s">
        <v>125</v>
      </c>
      <c r="G112" s="58"/>
      <c r="H112" s="58"/>
      <c r="I112" s="32"/>
      <c r="J112" s="26"/>
    </row>
    <row r="113" spans="1:10" ht="35.1" hidden="1" customHeight="1" x14ac:dyDescent="0.3">
      <c r="A113" s="20" t="s">
        <v>64</v>
      </c>
      <c r="B113" s="29">
        <v>793</v>
      </c>
      <c r="C113" s="30" t="s">
        <v>50</v>
      </c>
      <c r="D113" s="30" t="s">
        <v>39</v>
      </c>
      <c r="E113" s="112" t="s">
        <v>139</v>
      </c>
      <c r="F113" s="112" t="s">
        <v>140</v>
      </c>
      <c r="G113" s="59"/>
      <c r="H113" s="59"/>
      <c r="I113" s="32"/>
      <c r="J113" s="26"/>
    </row>
    <row r="114" spans="1:10" ht="35.1" hidden="1" customHeight="1" x14ac:dyDescent="0.3">
      <c r="A114" s="31" t="s">
        <v>32</v>
      </c>
      <c r="B114" s="29">
        <v>793</v>
      </c>
      <c r="C114" s="30" t="s">
        <v>50</v>
      </c>
      <c r="D114" s="30" t="s">
        <v>39</v>
      </c>
      <c r="E114" s="112" t="s">
        <v>139</v>
      </c>
      <c r="F114" s="112" t="s">
        <v>140</v>
      </c>
      <c r="G114" s="58"/>
      <c r="H114" s="58"/>
      <c r="I114" s="32"/>
      <c r="J114" s="26"/>
    </row>
    <row r="115" spans="1:10" ht="35.1" hidden="1" customHeight="1" x14ac:dyDescent="0.3">
      <c r="A115" s="31" t="s">
        <v>31</v>
      </c>
      <c r="B115" s="29">
        <v>793</v>
      </c>
      <c r="C115" s="30" t="s">
        <v>50</v>
      </c>
      <c r="D115" s="30" t="s">
        <v>39</v>
      </c>
      <c r="E115" s="112" t="s">
        <v>139</v>
      </c>
      <c r="F115" s="112" t="s">
        <v>140</v>
      </c>
      <c r="G115" s="58"/>
      <c r="H115" s="58"/>
      <c r="I115" s="32"/>
      <c r="J115" s="26"/>
    </row>
    <row r="116" spans="1:10" ht="20.100000000000001" hidden="1" customHeight="1" x14ac:dyDescent="0.3">
      <c r="A116" s="22" t="s">
        <v>11</v>
      </c>
      <c r="B116" s="36">
        <v>793</v>
      </c>
      <c r="C116" s="24" t="s">
        <v>50</v>
      </c>
      <c r="D116" s="24" t="s">
        <v>41</v>
      </c>
      <c r="E116" s="112" t="s">
        <v>139</v>
      </c>
      <c r="F116" s="112" t="s">
        <v>140</v>
      </c>
      <c r="G116" s="55"/>
      <c r="H116" s="55"/>
      <c r="I116" s="32"/>
      <c r="J116" s="26"/>
    </row>
    <row r="117" spans="1:10" ht="20.100000000000001" hidden="1" customHeight="1" x14ac:dyDescent="0.3">
      <c r="A117" s="21" t="s">
        <v>57</v>
      </c>
      <c r="B117" s="27">
        <v>793</v>
      </c>
      <c r="C117" s="28" t="s">
        <v>50</v>
      </c>
      <c r="D117" s="28" t="s">
        <v>41</v>
      </c>
      <c r="E117" s="112" t="s">
        <v>139</v>
      </c>
      <c r="F117" s="112" t="s">
        <v>140</v>
      </c>
      <c r="G117" s="57"/>
      <c r="H117" s="57"/>
      <c r="I117" s="32"/>
      <c r="J117" s="26"/>
    </row>
    <row r="118" spans="1:10" ht="90" hidden="1" customHeight="1" x14ac:dyDescent="0.3">
      <c r="A118" s="31" t="s">
        <v>58</v>
      </c>
      <c r="B118" s="29">
        <v>793</v>
      </c>
      <c r="C118" s="30" t="s">
        <v>50</v>
      </c>
      <c r="D118" s="30" t="s">
        <v>41</v>
      </c>
      <c r="E118" s="112" t="s">
        <v>139</v>
      </c>
      <c r="F118" s="112" t="s">
        <v>140</v>
      </c>
      <c r="G118" s="59"/>
      <c r="H118" s="59"/>
      <c r="I118" s="32"/>
      <c r="J118" s="26"/>
    </row>
    <row r="119" spans="1:10" ht="35.1" hidden="1" customHeight="1" x14ac:dyDescent="0.3">
      <c r="A119" s="31" t="s">
        <v>32</v>
      </c>
      <c r="B119" s="29">
        <v>793</v>
      </c>
      <c r="C119" s="30" t="s">
        <v>50</v>
      </c>
      <c r="D119" s="30" t="s">
        <v>41</v>
      </c>
      <c r="E119" s="112" t="s">
        <v>139</v>
      </c>
      <c r="F119" s="112" t="s">
        <v>140</v>
      </c>
      <c r="G119" s="58"/>
      <c r="H119" s="58"/>
      <c r="I119" s="32"/>
      <c r="J119" s="26"/>
    </row>
    <row r="120" spans="1:10" ht="35.1" hidden="1" customHeight="1" x14ac:dyDescent="0.3">
      <c r="A120" s="31" t="s">
        <v>31</v>
      </c>
      <c r="B120" s="29">
        <v>793</v>
      </c>
      <c r="C120" s="30" t="s">
        <v>50</v>
      </c>
      <c r="D120" s="30" t="s">
        <v>41</v>
      </c>
      <c r="E120" s="112" t="s">
        <v>139</v>
      </c>
      <c r="F120" s="112" t="s">
        <v>140</v>
      </c>
      <c r="G120" s="58"/>
      <c r="H120" s="58"/>
      <c r="I120" s="32"/>
      <c r="J120" s="26"/>
    </row>
    <row r="121" spans="1:10" ht="35.1" hidden="1" customHeight="1" x14ac:dyDescent="0.3">
      <c r="A121" s="31" t="s">
        <v>68</v>
      </c>
      <c r="B121" s="29">
        <v>793</v>
      </c>
      <c r="C121" s="30" t="s">
        <v>50</v>
      </c>
      <c r="D121" s="30" t="s">
        <v>41</v>
      </c>
      <c r="E121" s="112" t="s">
        <v>139</v>
      </c>
      <c r="F121" s="112" t="s">
        <v>140</v>
      </c>
      <c r="G121" s="59"/>
      <c r="H121" s="59"/>
      <c r="I121" s="32"/>
      <c r="J121" s="26"/>
    </row>
    <row r="122" spans="1:10" ht="35.1" hidden="1" customHeight="1" x14ac:dyDescent="0.3">
      <c r="A122" s="31" t="s">
        <v>32</v>
      </c>
      <c r="B122" s="29">
        <v>793</v>
      </c>
      <c r="C122" s="30" t="s">
        <v>50</v>
      </c>
      <c r="D122" s="30" t="s">
        <v>41</v>
      </c>
      <c r="E122" s="112" t="s">
        <v>139</v>
      </c>
      <c r="F122" s="112" t="s">
        <v>140</v>
      </c>
      <c r="G122" s="58"/>
      <c r="H122" s="58"/>
      <c r="I122" s="32"/>
      <c r="J122" s="26"/>
    </row>
    <row r="123" spans="1:10" ht="35.1" hidden="1" customHeight="1" x14ac:dyDescent="0.3">
      <c r="A123" s="33" t="s">
        <v>31</v>
      </c>
      <c r="B123" s="34">
        <v>793</v>
      </c>
      <c r="C123" s="35" t="s">
        <v>50</v>
      </c>
      <c r="D123" s="35" t="s">
        <v>41</v>
      </c>
      <c r="E123" s="112" t="s">
        <v>139</v>
      </c>
      <c r="F123" s="112" t="s">
        <v>140</v>
      </c>
      <c r="G123" s="63"/>
      <c r="H123" s="63"/>
      <c r="I123" s="32"/>
      <c r="J123" s="26"/>
    </row>
    <row r="124" spans="1:10" ht="20.100000000000001" customHeight="1" x14ac:dyDescent="0.3">
      <c r="A124" s="22" t="s">
        <v>12</v>
      </c>
      <c r="B124" s="36">
        <v>793</v>
      </c>
      <c r="C124" s="24" t="s">
        <v>50</v>
      </c>
      <c r="D124" s="24" t="s">
        <v>42</v>
      </c>
      <c r="E124" s="48" t="s">
        <v>139</v>
      </c>
      <c r="F124" s="48" t="s">
        <v>140</v>
      </c>
      <c r="G124" s="64">
        <f>G130+G139+G125</f>
        <v>1098162.6000000001</v>
      </c>
      <c r="H124" s="64">
        <f>H130+H139+H125</f>
        <v>1279577.3400000001</v>
      </c>
      <c r="I124" s="32"/>
      <c r="J124" s="26"/>
    </row>
    <row r="125" spans="1:10" ht="50.1" customHeight="1" x14ac:dyDescent="0.3">
      <c r="A125" s="65" t="s">
        <v>345</v>
      </c>
      <c r="B125" s="29">
        <v>793</v>
      </c>
      <c r="C125" s="30" t="s">
        <v>50</v>
      </c>
      <c r="D125" s="30" t="s">
        <v>42</v>
      </c>
      <c r="E125" s="68" t="s">
        <v>346</v>
      </c>
      <c r="F125" s="67" t="s">
        <v>140</v>
      </c>
      <c r="G125" s="70">
        <f>G126</f>
        <v>100000</v>
      </c>
      <c r="H125" s="70">
        <f>H126</f>
        <v>100000</v>
      </c>
      <c r="I125" s="25"/>
      <c r="J125" s="26"/>
    </row>
    <row r="126" spans="1:10" ht="35.1" customHeight="1" x14ac:dyDescent="0.3">
      <c r="A126" s="31" t="s">
        <v>347</v>
      </c>
      <c r="B126" s="29">
        <v>793</v>
      </c>
      <c r="C126" s="30" t="s">
        <v>50</v>
      </c>
      <c r="D126" s="30" t="s">
        <v>42</v>
      </c>
      <c r="E126" s="50" t="s">
        <v>348</v>
      </c>
      <c r="F126" s="30" t="s">
        <v>140</v>
      </c>
      <c r="G126" s="59">
        <f t="shared" ref="G126:H128" si="29">G127</f>
        <v>100000</v>
      </c>
      <c r="H126" s="59">
        <f t="shared" si="29"/>
        <v>100000</v>
      </c>
      <c r="I126" s="25"/>
      <c r="J126" s="26"/>
    </row>
    <row r="127" spans="1:10" ht="20.100000000000001" customHeight="1" x14ac:dyDescent="0.3">
      <c r="A127" s="31" t="s">
        <v>349</v>
      </c>
      <c r="B127" s="29">
        <v>793</v>
      </c>
      <c r="C127" s="30" t="s">
        <v>50</v>
      </c>
      <c r="D127" s="30" t="s">
        <v>42</v>
      </c>
      <c r="E127" s="50" t="s">
        <v>350</v>
      </c>
      <c r="F127" s="30" t="s">
        <v>140</v>
      </c>
      <c r="G127" s="59">
        <f t="shared" si="29"/>
        <v>100000</v>
      </c>
      <c r="H127" s="59">
        <f t="shared" si="29"/>
        <v>100000</v>
      </c>
      <c r="I127" s="25"/>
      <c r="J127" s="26"/>
    </row>
    <row r="128" spans="1:10" ht="35.1" customHeight="1" x14ac:dyDescent="0.3">
      <c r="A128" s="31" t="s">
        <v>32</v>
      </c>
      <c r="B128" s="29">
        <v>793</v>
      </c>
      <c r="C128" s="30" t="s">
        <v>50</v>
      </c>
      <c r="D128" s="30" t="s">
        <v>42</v>
      </c>
      <c r="E128" s="50" t="s">
        <v>350</v>
      </c>
      <c r="F128" s="30" t="s">
        <v>126</v>
      </c>
      <c r="G128" s="59">
        <f t="shared" si="29"/>
        <v>100000</v>
      </c>
      <c r="H128" s="59">
        <f t="shared" si="29"/>
        <v>100000</v>
      </c>
      <c r="I128" s="25"/>
      <c r="J128" s="26"/>
    </row>
    <row r="129" spans="1:10" ht="35.1" customHeight="1" x14ac:dyDescent="0.3">
      <c r="A129" s="31" t="s">
        <v>31</v>
      </c>
      <c r="B129" s="29">
        <v>793</v>
      </c>
      <c r="C129" s="30" t="s">
        <v>50</v>
      </c>
      <c r="D129" s="30" t="s">
        <v>42</v>
      </c>
      <c r="E129" s="50" t="s">
        <v>350</v>
      </c>
      <c r="F129" s="30" t="s">
        <v>125</v>
      </c>
      <c r="G129" s="59">
        <v>100000</v>
      </c>
      <c r="H129" s="59">
        <v>100000</v>
      </c>
      <c r="I129" s="25"/>
      <c r="J129" s="26"/>
    </row>
    <row r="130" spans="1:10" ht="51" customHeight="1" x14ac:dyDescent="0.3">
      <c r="A130" s="31" t="s">
        <v>314</v>
      </c>
      <c r="B130" s="29">
        <v>793</v>
      </c>
      <c r="C130" s="30" t="s">
        <v>50</v>
      </c>
      <c r="D130" s="30" t="s">
        <v>42</v>
      </c>
      <c r="E130" s="50" t="s">
        <v>309</v>
      </c>
      <c r="F130" s="30" t="s">
        <v>140</v>
      </c>
      <c r="G130" s="59">
        <f>G131+G135</f>
        <v>54500</v>
      </c>
      <c r="H130" s="59">
        <f>H131+H135</f>
        <v>54500</v>
      </c>
      <c r="I130" s="25"/>
      <c r="J130" s="26"/>
    </row>
    <row r="131" spans="1:10" ht="20.100000000000001" customHeight="1" x14ac:dyDescent="0.3">
      <c r="A131" s="31" t="s">
        <v>315</v>
      </c>
      <c r="B131" s="29">
        <v>793</v>
      </c>
      <c r="C131" s="30" t="s">
        <v>50</v>
      </c>
      <c r="D131" s="30" t="s">
        <v>42</v>
      </c>
      <c r="E131" s="50" t="s">
        <v>317</v>
      </c>
      <c r="F131" s="30" t="s">
        <v>140</v>
      </c>
      <c r="G131" s="59">
        <f t="shared" ref="G131:H133" si="30">G132</f>
        <v>34200</v>
      </c>
      <c r="H131" s="59">
        <f t="shared" si="30"/>
        <v>34200</v>
      </c>
      <c r="I131" s="25"/>
      <c r="J131" s="26"/>
    </row>
    <row r="132" spans="1:10" ht="20.100000000000001" customHeight="1" x14ac:dyDescent="0.3">
      <c r="A132" s="31" t="s">
        <v>316</v>
      </c>
      <c r="B132" s="29">
        <v>793</v>
      </c>
      <c r="C132" s="30" t="s">
        <v>50</v>
      </c>
      <c r="D132" s="30" t="s">
        <v>42</v>
      </c>
      <c r="E132" s="50" t="s">
        <v>318</v>
      </c>
      <c r="F132" s="30" t="s">
        <v>140</v>
      </c>
      <c r="G132" s="59">
        <f t="shared" si="30"/>
        <v>34200</v>
      </c>
      <c r="H132" s="59">
        <f t="shared" si="30"/>
        <v>34200</v>
      </c>
      <c r="I132" s="25"/>
      <c r="J132" s="26"/>
    </row>
    <row r="133" spans="1:10" ht="35.1" customHeight="1" x14ac:dyDescent="0.3">
      <c r="A133" s="31" t="s">
        <v>32</v>
      </c>
      <c r="B133" s="29">
        <v>793</v>
      </c>
      <c r="C133" s="30" t="s">
        <v>50</v>
      </c>
      <c r="D133" s="30" t="s">
        <v>42</v>
      </c>
      <c r="E133" s="50" t="s">
        <v>318</v>
      </c>
      <c r="F133" s="30" t="s">
        <v>126</v>
      </c>
      <c r="G133" s="59">
        <f t="shared" si="30"/>
        <v>34200</v>
      </c>
      <c r="H133" s="59">
        <f t="shared" si="30"/>
        <v>34200</v>
      </c>
      <c r="I133" s="25"/>
      <c r="J133" s="26"/>
    </row>
    <row r="134" spans="1:10" ht="35.1" customHeight="1" x14ac:dyDescent="0.3">
      <c r="A134" s="31" t="s">
        <v>31</v>
      </c>
      <c r="B134" s="29">
        <v>793</v>
      </c>
      <c r="C134" s="30" t="s">
        <v>50</v>
      </c>
      <c r="D134" s="30" t="s">
        <v>42</v>
      </c>
      <c r="E134" s="50" t="s">
        <v>318</v>
      </c>
      <c r="F134" s="30" t="s">
        <v>125</v>
      </c>
      <c r="G134" s="59">
        <v>34200</v>
      </c>
      <c r="H134" s="59">
        <v>34200</v>
      </c>
      <c r="I134" s="25"/>
      <c r="J134" s="26"/>
    </row>
    <row r="135" spans="1:10" ht="35.1" customHeight="1" x14ac:dyDescent="0.3">
      <c r="A135" s="31" t="s">
        <v>313</v>
      </c>
      <c r="B135" s="29">
        <v>793</v>
      </c>
      <c r="C135" s="30" t="s">
        <v>50</v>
      </c>
      <c r="D135" s="30" t="s">
        <v>42</v>
      </c>
      <c r="E135" s="50" t="s">
        <v>310</v>
      </c>
      <c r="F135" s="30" t="s">
        <v>140</v>
      </c>
      <c r="G135" s="59">
        <f t="shared" ref="G135:H137" si="31">G136</f>
        <v>20300</v>
      </c>
      <c r="H135" s="59">
        <f t="shared" si="31"/>
        <v>20300</v>
      </c>
      <c r="I135" s="25"/>
      <c r="J135" s="26"/>
    </row>
    <row r="136" spans="1:10" ht="20.100000000000001" customHeight="1" x14ac:dyDescent="0.3">
      <c r="A136" s="31" t="s">
        <v>316</v>
      </c>
      <c r="B136" s="29">
        <v>793</v>
      </c>
      <c r="C136" s="30" t="s">
        <v>50</v>
      </c>
      <c r="D136" s="30" t="s">
        <v>42</v>
      </c>
      <c r="E136" s="50" t="s">
        <v>312</v>
      </c>
      <c r="F136" s="30" t="s">
        <v>140</v>
      </c>
      <c r="G136" s="59">
        <f t="shared" si="31"/>
        <v>20300</v>
      </c>
      <c r="H136" s="59">
        <f t="shared" si="31"/>
        <v>20300</v>
      </c>
      <c r="I136" s="25"/>
      <c r="J136" s="26"/>
    </row>
    <row r="137" spans="1:10" ht="35.1" customHeight="1" x14ac:dyDescent="0.3">
      <c r="A137" s="31" t="s">
        <v>32</v>
      </c>
      <c r="B137" s="29">
        <v>793</v>
      </c>
      <c r="C137" s="30" t="s">
        <v>50</v>
      </c>
      <c r="D137" s="30" t="s">
        <v>42</v>
      </c>
      <c r="E137" s="50" t="s">
        <v>312</v>
      </c>
      <c r="F137" s="30" t="s">
        <v>126</v>
      </c>
      <c r="G137" s="59">
        <f t="shared" si="31"/>
        <v>20300</v>
      </c>
      <c r="H137" s="59">
        <f t="shared" si="31"/>
        <v>20300</v>
      </c>
      <c r="I137" s="25"/>
      <c r="J137" s="26"/>
    </row>
    <row r="138" spans="1:10" ht="35.1" customHeight="1" x14ac:dyDescent="0.3">
      <c r="A138" s="31" t="s">
        <v>31</v>
      </c>
      <c r="B138" s="29">
        <v>793</v>
      </c>
      <c r="C138" s="30" t="s">
        <v>50</v>
      </c>
      <c r="D138" s="30" t="s">
        <v>42</v>
      </c>
      <c r="E138" s="50" t="s">
        <v>312</v>
      </c>
      <c r="F138" s="30" t="s">
        <v>125</v>
      </c>
      <c r="G138" s="59">
        <v>20300</v>
      </c>
      <c r="H138" s="59">
        <v>20300</v>
      </c>
      <c r="I138" s="25"/>
      <c r="J138" s="26"/>
    </row>
    <row r="139" spans="1:10" ht="35.1" customHeight="1" x14ac:dyDescent="0.3">
      <c r="A139" s="31" t="s">
        <v>116</v>
      </c>
      <c r="B139" s="29">
        <v>793</v>
      </c>
      <c r="C139" s="30" t="s">
        <v>50</v>
      </c>
      <c r="D139" s="30" t="s">
        <v>42</v>
      </c>
      <c r="E139" s="50" t="s">
        <v>117</v>
      </c>
      <c r="F139" s="30" t="s">
        <v>140</v>
      </c>
      <c r="G139" s="59">
        <f>G140</f>
        <v>943662.6</v>
      </c>
      <c r="H139" s="59">
        <f t="shared" ref="H139:H141" si="32">H140</f>
        <v>1125077.3400000001</v>
      </c>
      <c r="I139" s="25"/>
      <c r="J139" s="26"/>
    </row>
    <row r="140" spans="1:10" ht="20.100000000000001" customHeight="1" x14ac:dyDescent="0.3">
      <c r="A140" s="31" t="s">
        <v>120</v>
      </c>
      <c r="B140" s="29">
        <v>793</v>
      </c>
      <c r="C140" s="30" t="s">
        <v>50</v>
      </c>
      <c r="D140" s="30" t="s">
        <v>42</v>
      </c>
      <c r="E140" s="50" t="s">
        <v>119</v>
      </c>
      <c r="F140" s="30" t="s">
        <v>140</v>
      </c>
      <c r="G140" s="59">
        <f>G141</f>
        <v>943662.6</v>
      </c>
      <c r="H140" s="59">
        <f t="shared" si="32"/>
        <v>1125077.3400000001</v>
      </c>
      <c r="I140" s="32"/>
      <c r="J140" s="26"/>
    </row>
    <row r="141" spans="1:10" ht="35.1" customHeight="1" x14ac:dyDescent="0.3">
      <c r="A141" s="31" t="s">
        <v>32</v>
      </c>
      <c r="B141" s="29">
        <v>793</v>
      </c>
      <c r="C141" s="30" t="s">
        <v>50</v>
      </c>
      <c r="D141" s="30" t="s">
        <v>42</v>
      </c>
      <c r="E141" s="50" t="s">
        <v>119</v>
      </c>
      <c r="F141" s="30">
        <v>200</v>
      </c>
      <c r="G141" s="59">
        <f>G142</f>
        <v>943662.6</v>
      </c>
      <c r="H141" s="59">
        <f t="shared" si="32"/>
        <v>1125077.3400000001</v>
      </c>
      <c r="I141" s="32"/>
      <c r="J141" s="26"/>
    </row>
    <row r="142" spans="1:10" ht="35.1" customHeight="1" x14ac:dyDescent="0.3">
      <c r="A142" s="33" t="s">
        <v>31</v>
      </c>
      <c r="B142" s="34">
        <v>793</v>
      </c>
      <c r="C142" s="35" t="s">
        <v>50</v>
      </c>
      <c r="D142" s="35" t="s">
        <v>42</v>
      </c>
      <c r="E142" s="51" t="s">
        <v>119</v>
      </c>
      <c r="F142" s="35">
        <v>240</v>
      </c>
      <c r="G142" s="60">
        <v>943662.6</v>
      </c>
      <c r="H142" s="60">
        <v>1125077.3400000001</v>
      </c>
      <c r="I142" s="32"/>
      <c r="J142" s="26"/>
    </row>
    <row r="143" spans="1:10" ht="20.100000000000001" hidden="1" customHeight="1" x14ac:dyDescent="0.3">
      <c r="A143" s="22" t="s">
        <v>17</v>
      </c>
      <c r="B143" s="36">
        <v>793</v>
      </c>
      <c r="C143" s="24" t="s">
        <v>51</v>
      </c>
      <c r="D143" s="24" t="s">
        <v>40</v>
      </c>
      <c r="E143" s="52"/>
      <c r="F143" s="38"/>
      <c r="G143" s="61"/>
      <c r="H143" s="61"/>
      <c r="I143" s="32"/>
      <c r="J143" s="26"/>
    </row>
    <row r="144" spans="1:10" ht="20.100000000000001" hidden="1" customHeight="1" x14ac:dyDescent="0.3">
      <c r="A144" s="22" t="s">
        <v>33</v>
      </c>
      <c r="B144" s="36">
        <v>793</v>
      </c>
      <c r="C144" s="24" t="s">
        <v>51</v>
      </c>
      <c r="D144" s="24" t="s">
        <v>51</v>
      </c>
      <c r="E144" s="52"/>
      <c r="F144" s="38"/>
      <c r="G144" s="61"/>
      <c r="H144" s="61"/>
      <c r="I144" s="32"/>
      <c r="J144" s="26"/>
    </row>
    <row r="145" spans="1:10" ht="20.100000000000001" hidden="1" customHeight="1" x14ac:dyDescent="0.3">
      <c r="A145" s="39" t="s">
        <v>67</v>
      </c>
      <c r="B145" s="27">
        <v>793</v>
      </c>
      <c r="C145" s="28" t="s">
        <v>51</v>
      </c>
      <c r="D145" s="28" t="s">
        <v>51</v>
      </c>
      <c r="E145" s="49" t="s">
        <v>71</v>
      </c>
      <c r="F145" s="28"/>
      <c r="G145" s="62"/>
      <c r="H145" s="62"/>
      <c r="I145" s="32"/>
      <c r="J145" s="26"/>
    </row>
    <row r="146" spans="1:10" ht="20.100000000000001" hidden="1" customHeight="1" x14ac:dyDescent="0.3">
      <c r="A146" s="20" t="s">
        <v>65</v>
      </c>
      <c r="B146" s="29">
        <v>793</v>
      </c>
      <c r="C146" s="30" t="s">
        <v>51</v>
      </c>
      <c r="D146" s="30" t="s">
        <v>51</v>
      </c>
      <c r="E146" s="50" t="s">
        <v>72</v>
      </c>
      <c r="F146" s="30"/>
      <c r="G146" s="59"/>
      <c r="H146" s="59"/>
      <c r="I146" s="32"/>
      <c r="J146" s="26"/>
    </row>
    <row r="147" spans="1:10" ht="35.1" hidden="1" customHeight="1" x14ac:dyDescent="0.3">
      <c r="A147" s="20" t="s">
        <v>32</v>
      </c>
      <c r="B147" s="29">
        <v>793</v>
      </c>
      <c r="C147" s="30" t="s">
        <v>51</v>
      </c>
      <c r="D147" s="30" t="s">
        <v>51</v>
      </c>
      <c r="E147" s="50" t="s">
        <v>73</v>
      </c>
      <c r="F147" s="30">
        <v>200</v>
      </c>
      <c r="G147" s="59"/>
      <c r="H147" s="59"/>
      <c r="I147" s="32"/>
      <c r="J147" s="26"/>
    </row>
    <row r="148" spans="1:10" ht="35.1" hidden="1" customHeight="1" x14ac:dyDescent="0.3">
      <c r="A148" s="40" t="s">
        <v>31</v>
      </c>
      <c r="B148" s="34">
        <v>793</v>
      </c>
      <c r="C148" s="35" t="s">
        <v>51</v>
      </c>
      <c r="D148" s="35" t="s">
        <v>51</v>
      </c>
      <c r="E148" s="51" t="s">
        <v>74</v>
      </c>
      <c r="F148" s="35">
        <v>240</v>
      </c>
      <c r="G148" s="60"/>
      <c r="H148" s="60"/>
      <c r="I148" s="32"/>
      <c r="J148" s="26"/>
    </row>
    <row r="149" spans="1:10" ht="20.100000000000001" hidden="1" customHeight="1" x14ac:dyDescent="0.3">
      <c r="A149" s="41"/>
      <c r="B149" s="23"/>
      <c r="C149" s="38"/>
      <c r="D149" s="38"/>
      <c r="E149" s="52"/>
      <c r="F149" s="38"/>
      <c r="G149" s="61"/>
      <c r="H149" s="61"/>
      <c r="I149" s="32"/>
      <c r="J149" s="26"/>
    </row>
    <row r="150" spans="1:10" ht="20.100000000000001" customHeight="1" x14ac:dyDescent="0.3">
      <c r="A150" s="19" t="s">
        <v>36</v>
      </c>
      <c r="B150" s="36">
        <v>793</v>
      </c>
      <c r="C150" s="24" t="s">
        <v>37</v>
      </c>
      <c r="D150" s="24" t="s">
        <v>40</v>
      </c>
      <c r="E150" s="48" t="s">
        <v>139</v>
      </c>
      <c r="F150" s="48" t="s">
        <v>140</v>
      </c>
      <c r="G150" s="56">
        <f>G151</f>
        <v>170100</v>
      </c>
      <c r="H150" s="56">
        <f t="shared" ref="H150:H159" si="33">H151</f>
        <v>170525.8</v>
      </c>
      <c r="I150" s="32"/>
      <c r="J150" s="26"/>
    </row>
    <row r="151" spans="1:10" ht="20.100000000000001" customHeight="1" x14ac:dyDescent="0.3">
      <c r="A151" s="19" t="s">
        <v>38</v>
      </c>
      <c r="B151" s="36">
        <v>793</v>
      </c>
      <c r="C151" s="24" t="s">
        <v>37</v>
      </c>
      <c r="D151" s="24" t="s">
        <v>39</v>
      </c>
      <c r="E151" s="48" t="s">
        <v>139</v>
      </c>
      <c r="F151" s="48" t="s">
        <v>140</v>
      </c>
      <c r="G151" s="56">
        <f>G157+G152</f>
        <v>170100</v>
      </c>
      <c r="H151" s="56">
        <f>H157+H152</f>
        <v>170525.8</v>
      </c>
      <c r="I151" s="32"/>
      <c r="J151" s="26"/>
    </row>
    <row r="152" spans="1:10" ht="50.1" customHeight="1" x14ac:dyDescent="0.3">
      <c r="A152" s="65" t="s">
        <v>345</v>
      </c>
      <c r="B152" s="29">
        <v>793</v>
      </c>
      <c r="C152" s="30" t="s">
        <v>37</v>
      </c>
      <c r="D152" s="30" t="s">
        <v>39</v>
      </c>
      <c r="E152" s="68" t="s">
        <v>346</v>
      </c>
      <c r="F152" s="67" t="s">
        <v>140</v>
      </c>
      <c r="G152" s="70">
        <f>G153</f>
        <v>160000</v>
      </c>
      <c r="H152" s="70">
        <f>H153</f>
        <v>160000</v>
      </c>
      <c r="I152" s="25"/>
      <c r="J152" s="26"/>
    </row>
    <row r="153" spans="1:10" ht="35.1" customHeight="1" x14ac:dyDescent="0.3">
      <c r="A153" s="31" t="s">
        <v>347</v>
      </c>
      <c r="B153" s="29">
        <v>793</v>
      </c>
      <c r="C153" s="30" t="s">
        <v>37</v>
      </c>
      <c r="D153" s="30" t="s">
        <v>39</v>
      </c>
      <c r="E153" s="50" t="s">
        <v>348</v>
      </c>
      <c r="F153" s="30" t="s">
        <v>140</v>
      </c>
      <c r="G153" s="59">
        <f t="shared" ref="G153:H155" si="34">G154</f>
        <v>160000</v>
      </c>
      <c r="H153" s="59">
        <f t="shared" si="34"/>
        <v>160000</v>
      </c>
      <c r="I153" s="25"/>
      <c r="J153" s="26"/>
    </row>
    <row r="154" spans="1:10" ht="20.100000000000001" customHeight="1" x14ac:dyDescent="0.3">
      <c r="A154" s="31" t="s">
        <v>349</v>
      </c>
      <c r="B154" s="29">
        <v>793</v>
      </c>
      <c r="C154" s="30" t="s">
        <v>37</v>
      </c>
      <c r="D154" s="30" t="s">
        <v>39</v>
      </c>
      <c r="E154" s="50" t="s">
        <v>350</v>
      </c>
      <c r="F154" s="30" t="s">
        <v>140</v>
      </c>
      <c r="G154" s="59">
        <f t="shared" si="34"/>
        <v>160000</v>
      </c>
      <c r="H154" s="59">
        <f t="shared" si="34"/>
        <v>160000</v>
      </c>
      <c r="I154" s="25"/>
      <c r="J154" s="26"/>
    </row>
    <row r="155" spans="1:10" ht="35.1" customHeight="1" x14ac:dyDescent="0.3">
      <c r="A155" s="31" t="s">
        <v>32</v>
      </c>
      <c r="B155" s="29">
        <v>793</v>
      </c>
      <c r="C155" s="30" t="s">
        <v>37</v>
      </c>
      <c r="D155" s="30" t="s">
        <v>39</v>
      </c>
      <c r="E155" s="50" t="s">
        <v>350</v>
      </c>
      <c r="F155" s="30" t="s">
        <v>126</v>
      </c>
      <c r="G155" s="59">
        <f t="shared" si="34"/>
        <v>160000</v>
      </c>
      <c r="H155" s="59">
        <f t="shared" si="34"/>
        <v>160000</v>
      </c>
      <c r="I155" s="25"/>
      <c r="J155" s="26"/>
    </row>
    <row r="156" spans="1:10" ht="35.1" customHeight="1" x14ac:dyDescent="0.3">
      <c r="A156" s="31" t="s">
        <v>31</v>
      </c>
      <c r="B156" s="29">
        <v>793</v>
      </c>
      <c r="C156" s="30" t="s">
        <v>37</v>
      </c>
      <c r="D156" s="30" t="s">
        <v>39</v>
      </c>
      <c r="E156" s="50" t="s">
        <v>350</v>
      </c>
      <c r="F156" s="30" t="s">
        <v>125</v>
      </c>
      <c r="G156" s="59">
        <v>160000</v>
      </c>
      <c r="H156" s="59">
        <v>160000</v>
      </c>
      <c r="I156" s="25"/>
      <c r="J156" s="26"/>
    </row>
    <row r="157" spans="1:10" ht="20.100000000000001" customHeight="1" x14ac:dyDescent="0.3">
      <c r="A157" s="131" t="s">
        <v>121</v>
      </c>
      <c r="B157" s="66">
        <v>793</v>
      </c>
      <c r="C157" s="67" t="s">
        <v>37</v>
      </c>
      <c r="D157" s="67" t="s">
        <v>39</v>
      </c>
      <c r="E157" s="68" t="s">
        <v>122</v>
      </c>
      <c r="F157" s="67" t="s">
        <v>140</v>
      </c>
      <c r="G157" s="70">
        <f>G158</f>
        <v>10100</v>
      </c>
      <c r="H157" s="70">
        <f t="shared" si="33"/>
        <v>10525.8</v>
      </c>
      <c r="I157" s="32"/>
      <c r="J157" s="26"/>
    </row>
    <row r="158" spans="1:10" ht="20.100000000000001" customHeight="1" x14ac:dyDescent="0.3">
      <c r="A158" s="20" t="s">
        <v>123</v>
      </c>
      <c r="B158" s="29">
        <v>793</v>
      </c>
      <c r="C158" s="30" t="s">
        <v>37</v>
      </c>
      <c r="D158" s="30" t="s">
        <v>39</v>
      </c>
      <c r="E158" s="50" t="s">
        <v>124</v>
      </c>
      <c r="F158" s="30" t="s">
        <v>140</v>
      </c>
      <c r="G158" s="59">
        <f>G159</f>
        <v>10100</v>
      </c>
      <c r="H158" s="59">
        <f t="shared" si="33"/>
        <v>10525.8</v>
      </c>
      <c r="I158" s="32"/>
      <c r="J158" s="26"/>
    </row>
    <row r="159" spans="1:10" ht="35.1" customHeight="1" x14ac:dyDescent="0.3">
      <c r="A159" s="31" t="s">
        <v>32</v>
      </c>
      <c r="B159" s="29">
        <v>793</v>
      </c>
      <c r="C159" s="30" t="s">
        <v>37</v>
      </c>
      <c r="D159" s="30" t="s">
        <v>39</v>
      </c>
      <c r="E159" s="50" t="s">
        <v>124</v>
      </c>
      <c r="F159" s="42" t="s">
        <v>126</v>
      </c>
      <c r="G159" s="58">
        <f>G160</f>
        <v>10100</v>
      </c>
      <c r="H159" s="58">
        <f t="shared" si="33"/>
        <v>10525.8</v>
      </c>
      <c r="I159" s="32"/>
      <c r="J159" s="26"/>
    </row>
    <row r="160" spans="1:10" ht="35.1" customHeight="1" x14ac:dyDescent="0.3">
      <c r="A160" s="31" t="s">
        <v>31</v>
      </c>
      <c r="B160" s="34">
        <v>793</v>
      </c>
      <c r="C160" s="35" t="s">
        <v>37</v>
      </c>
      <c r="D160" s="35" t="s">
        <v>39</v>
      </c>
      <c r="E160" s="51" t="s">
        <v>124</v>
      </c>
      <c r="F160" s="43" t="s">
        <v>125</v>
      </c>
      <c r="G160" s="63">
        <v>10100</v>
      </c>
      <c r="H160" s="63">
        <v>10525.8</v>
      </c>
      <c r="I160" s="32"/>
      <c r="J160" s="26"/>
    </row>
    <row r="161" spans="1:10" ht="20.100000000000001" hidden="1" customHeight="1" x14ac:dyDescent="0.3">
      <c r="A161" s="22" t="s">
        <v>19</v>
      </c>
      <c r="B161" s="36">
        <v>793</v>
      </c>
      <c r="C161" s="24" t="s">
        <v>47</v>
      </c>
      <c r="D161" s="24" t="s">
        <v>40</v>
      </c>
      <c r="E161" s="48" t="s">
        <v>139</v>
      </c>
      <c r="F161" s="48" t="s">
        <v>140</v>
      </c>
      <c r="G161" s="64">
        <f>G162</f>
        <v>0</v>
      </c>
      <c r="H161" s="64">
        <f t="shared" ref="H161:H165" si="35">H162</f>
        <v>0</v>
      </c>
      <c r="I161" s="32"/>
      <c r="J161" s="26"/>
    </row>
    <row r="162" spans="1:10" ht="20.100000000000001" hidden="1" customHeight="1" x14ac:dyDescent="0.3">
      <c r="A162" s="22" t="s">
        <v>29</v>
      </c>
      <c r="B162" s="36">
        <v>793</v>
      </c>
      <c r="C162" s="24" t="s">
        <v>47</v>
      </c>
      <c r="D162" s="24" t="s">
        <v>39</v>
      </c>
      <c r="E162" s="48" t="s">
        <v>139</v>
      </c>
      <c r="F162" s="48" t="s">
        <v>140</v>
      </c>
      <c r="G162" s="64">
        <f>G163</f>
        <v>0</v>
      </c>
      <c r="H162" s="64">
        <f t="shared" si="35"/>
        <v>0</v>
      </c>
      <c r="I162" s="32"/>
      <c r="J162" s="26"/>
    </row>
    <row r="163" spans="1:10" ht="20.100000000000001" hidden="1" customHeight="1" x14ac:dyDescent="0.3">
      <c r="A163" s="65" t="s">
        <v>99</v>
      </c>
      <c r="B163" s="27">
        <v>793</v>
      </c>
      <c r="C163" s="28" t="s">
        <v>47</v>
      </c>
      <c r="D163" s="28" t="s">
        <v>39</v>
      </c>
      <c r="E163" s="49" t="s">
        <v>100</v>
      </c>
      <c r="F163" s="108" t="s">
        <v>140</v>
      </c>
      <c r="G163" s="57">
        <f>G164</f>
        <v>0</v>
      </c>
      <c r="H163" s="57">
        <f t="shared" si="35"/>
        <v>0</v>
      </c>
      <c r="I163" s="32"/>
      <c r="J163" s="26"/>
    </row>
    <row r="164" spans="1:10" ht="20.100000000000001" hidden="1" customHeight="1" x14ac:dyDescent="0.3">
      <c r="A164" s="31" t="s">
        <v>30</v>
      </c>
      <c r="B164" s="29">
        <v>793</v>
      </c>
      <c r="C164" s="30" t="s">
        <v>47</v>
      </c>
      <c r="D164" s="30" t="s">
        <v>39</v>
      </c>
      <c r="E164" s="50" t="s">
        <v>127</v>
      </c>
      <c r="F164" s="42" t="s">
        <v>140</v>
      </c>
      <c r="G164" s="58">
        <f>G165</f>
        <v>0</v>
      </c>
      <c r="H164" s="58">
        <f t="shared" si="35"/>
        <v>0</v>
      </c>
      <c r="I164" s="32"/>
      <c r="J164" s="26"/>
    </row>
    <row r="165" spans="1:10" ht="20.100000000000001" hidden="1" customHeight="1" x14ac:dyDescent="0.3">
      <c r="A165" s="31" t="s">
        <v>20</v>
      </c>
      <c r="B165" s="29">
        <v>793</v>
      </c>
      <c r="C165" s="30" t="s">
        <v>47</v>
      </c>
      <c r="D165" s="30" t="s">
        <v>39</v>
      </c>
      <c r="E165" s="50" t="s">
        <v>127</v>
      </c>
      <c r="F165" s="42">
        <v>300</v>
      </c>
      <c r="G165" s="58">
        <f>G166</f>
        <v>0</v>
      </c>
      <c r="H165" s="58">
        <f t="shared" si="35"/>
        <v>0</v>
      </c>
      <c r="I165" s="32"/>
      <c r="J165" s="26"/>
    </row>
    <row r="166" spans="1:10" ht="20.100000000000001" hidden="1" customHeight="1" x14ac:dyDescent="0.3">
      <c r="A166" s="33" t="s">
        <v>128</v>
      </c>
      <c r="B166" s="34">
        <v>793</v>
      </c>
      <c r="C166" s="35" t="s">
        <v>47</v>
      </c>
      <c r="D166" s="35" t="s">
        <v>39</v>
      </c>
      <c r="E166" s="51" t="s">
        <v>127</v>
      </c>
      <c r="F166" s="43">
        <v>310</v>
      </c>
      <c r="G166" s="63"/>
      <c r="H166" s="63"/>
      <c r="I166" s="32"/>
      <c r="J166" s="26"/>
    </row>
    <row r="167" spans="1:10" ht="20.100000000000001" hidden="1" customHeight="1" x14ac:dyDescent="0.3">
      <c r="A167" s="22" t="s">
        <v>21</v>
      </c>
      <c r="B167" s="36">
        <v>793</v>
      </c>
      <c r="C167" s="24" t="s">
        <v>45</v>
      </c>
      <c r="D167" s="24" t="s">
        <v>40</v>
      </c>
      <c r="E167" s="48" t="s">
        <v>139</v>
      </c>
      <c r="F167" s="48" t="s">
        <v>140</v>
      </c>
      <c r="G167" s="64">
        <f>G168</f>
        <v>0</v>
      </c>
      <c r="H167" s="64">
        <f t="shared" ref="H167:H171" si="36">H168</f>
        <v>0</v>
      </c>
      <c r="I167" s="32"/>
      <c r="J167" s="26"/>
    </row>
    <row r="168" spans="1:10" ht="20.100000000000001" hidden="1" customHeight="1" x14ac:dyDescent="0.3">
      <c r="A168" s="22" t="s">
        <v>137</v>
      </c>
      <c r="B168" s="36">
        <v>793</v>
      </c>
      <c r="C168" s="24" t="s">
        <v>45</v>
      </c>
      <c r="D168" s="24" t="s">
        <v>39</v>
      </c>
      <c r="E168" s="48" t="s">
        <v>139</v>
      </c>
      <c r="F168" s="48" t="s">
        <v>140</v>
      </c>
      <c r="G168" s="64">
        <f>G169</f>
        <v>0</v>
      </c>
      <c r="H168" s="64">
        <f t="shared" si="36"/>
        <v>0</v>
      </c>
      <c r="I168" s="32"/>
      <c r="J168" s="26"/>
    </row>
    <row r="169" spans="1:10" ht="20.100000000000001" hidden="1" customHeight="1" x14ac:dyDescent="0.3">
      <c r="A169" s="39" t="s">
        <v>121</v>
      </c>
      <c r="B169" s="27">
        <v>793</v>
      </c>
      <c r="C169" s="28" t="s">
        <v>45</v>
      </c>
      <c r="D169" s="28" t="s">
        <v>39</v>
      </c>
      <c r="E169" s="49" t="s">
        <v>122</v>
      </c>
      <c r="F169" s="28" t="s">
        <v>140</v>
      </c>
      <c r="G169" s="62">
        <f>G170</f>
        <v>0</v>
      </c>
      <c r="H169" s="62">
        <f t="shared" si="36"/>
        <v>0</v>
      </c>
      <c r="I169" s="32"/>
      <c r="J169" s="26"/>
    </row>
    <row r="170" spans="1:10" ht="20.100000000000001" hidden="1" customHeight="1" x14ac:dyDescent="0.3">
      <c r="A170" s="31" t="s">
        <v>66</v>
      </c>
      <c r="B170" s="29">
        <v>793</v>
      </c>
      <c r="C170" s="30" t="s">
        <v>45</v>
      </c>
      <c r="D170" s="30" t="s">
        <v>39</v>
      </c>
      <c r="E170" s="50" t="s">
        <v>129</v>
      </c>
      <c r="F170" s="30" t="s">
        <v>140</v>
      </c>
      <c r="G170" s="59">
        <f>G171</f>
        <v>0</v>
      </c>
      <c r="H170" s="59">
        <f t="shared" si="36"/>
        <v>0</v>
      </c>
      <c r="I170" s="32"/>
      <c r="J170" s="26"/>
    </row>
    <row r="171" spans="1:10" ht="35.1" hidden="1" customHeight="1" x14ac:dyDescent="0.3">
      <c r="A171" s="31" t="s">
        <v>32</v>
      </c>
      <c r="B171" s="29">
        <v>793</v>
      </c>
      <c r="C171" s="30" t="s">
        <v>45</v>
      </c>
      <c r="D171" s="30" t="s">
        <v>39</v>
      </c>
      <c r="E171" s="50" t="s">
        <v>129</v>
      </c>
      <c r="F171" s="30">
        <v>200</v>
      </c>
      <c r="G171" s="59">
        <f>G172</f>
        <v>0</v>
      </c>
      <c r="H171" s="59">
        <f t="shared" si="36"/>
        <v>0</v>
      </c>
      <c r="I171" s="32"/>
      <c r="J171" s="26"/>
    </row>
    <row r="172" spans="1:10" ht="35.1" hidden="1" customHeight="1" x14ac:dyDescent="0.3">
      <c r="A172" s="33" t="s">
        <v>31</v>
      </c>
      <c r="B172" s="34">
        <v>793</v>
      </c>
      <c r="C172" s="35" t="s">
        <v>45</v>
      </c>
      <c r="D172" s="35" t="s">
        <v>39</v>
      </c>
      <c r="E172" s="51" t="s">
        <v>129</v>
      </c>
      <c r="F172" s="35">
        <v>240</v>
      </c>
      <c r="G172" s="60"/>
      <c r="H172" s="60"/>
      <c r="I172" s="32"/>
      <c r="J172" s="26"/>
    </row>
    <row r="173" spans="1:10" ht="24.9" customHeight="1" x14ac:dyDescent="0.3">
      <c r="A173" s="255" t="s">
        <v>52</v>
      </c>
      <c r="B173" s="255"/>
      <c r="C173" s="255"/>
      <c r="D173" s="255"/>
      <c r="E173" s="255"/>
      <c r="F173" s="255"/>
      <c r="G173" s="64">
        <f>G12+G71+G79+G89+G103+G143+G150+G161+G167</f>
        <v>7840380.0600000005</v>
      </c>
      <c r="H173" s="64">
        <f>H12+H71+H79+H89+H103+H143+H150+H161+H167</f>
        <v>8013490.0599999996</v>
      </c>
      <c r="I173" s="1"/>
      <c r="J173" s="26"/>
    </row>
    <row r="174" spans="1:10" x14ac:dyDescent="0.3">
      <c r="A174" s="1"/>
      <c r="B174" s="1"/>
      <c r="C174" s="15"/>
      <c r="D174" s="1"/>
      <c r="E174" s="15"/>
      <c r="F174" s="15"/>
      <c r="G174" s="1"/>
      <c r="H174" s="1"/>
      <c r="I174" s="1"/>
    </row>
    <row r="175" spans="1:10" x14ac:dyDescent="0.3">
      <c r="A175" s="1"/>
      <c r="B175" s="1"/>
      <c r="C175" s="15"/>
      <c r="D175" s="1"/>
      <c r="E175" s="15"/>
      <c r="F175" s="15"/>
      <c r="G175" s="1"/>
      <c r="H175" s="1"/>
    </row>
    <row r="177" spans="1:8" x14ac:dyDescent="0.3">
      <c r="A177" s="17"/>
    </row>
    <row r="181" spans="1:8" x14ac:dyDescent="0.3">
      <c r="F181" s="110"/>
      <c r="G181" s="18"/>
      <c r="H181" s="18"/>
    </row>
  </sheetData>
  <mergeCells count="15">
    <mergeCell ref="G1:H1"/>
    <mergeCell ref="G2:H2"/>
    <mergeCell ref="G5:H5"/>
    <mergeCell ref="F3:H3"/>
    <mergeCell ref="F4:H4"/>
    <mergeCell ref="A173:F173"/>
    <mergeCell ref="A7:H7"/>
    <mergeCell ref="A9:A10"/>
    <mergeCell ref="B9:B10"/>
    <mergeCell ref="C9:C10"/>
    <mergeCell ref="D9:D10"/>
    <mergeCell ref="E9:E10"/>
    <mergeCell ref="G9:H9"/>
    <mergeCell ref="F9:F10"/>
    <mergeCell ref="A8:H8"/>
  </mergeCells>
  <pageMargins left="0.55118110236220474" right="0.19685039370078741" top="0.39370078740157483" bottom="0.39370078740157483" header="0.31496062992125984" footer="0.31496062992125984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14"/>
  <sheetViews>
    <sheetView tabSelected="1" topLeftCell="A34" zoomScaleNormal="100" workbookViewId="0">
      <selection activeCell="B10" sqref="B10"/>
    </sheetView>
  </sheetViews>
  <sheetFormatPr defaultColWidth="9.109375" defaultRowHeight="15.6" x14ac:dyDescent="0.3"/>
  <cols>
    <col min="1" max="1" width="62.109375" style="2" customWidth="1"/>
    <col min="2" max="2" width="21.109375" style="2" customWidth="1"/>
    <col min="3" max="3" width="9.109375" style="16" customWidth="1"/>
    <col min="4" max="5" width="17.6640625" style="2" customWidth="1"/>
    <col min="6" max="16384" width="9.109375" style="2"/>
  </cols>
  <sheetData>
    <row r="1" spans="1:7" ht="20.100000000000001" customHeight="1" x14ac:dyDescent="0.3">
      <c r="B1" s="1"/>
      <c r="C1" s="4"/>
      <c r="D1" s="138"/>
      <c r="E1" s="141" t="s">
        <v>162</v>
      </c>
    </row>
    <row r="2" spans="1:7" ht="20.100000000000001" customHeight="1" x14ac:dyDescent="0.3">
      <c r="B2" s="113"/>
      <c r="C2" s="4"/>
      <c r="D2" s="138"/>
      <c r="E2" s="220" t="s">
        <v>336</v>
      </c>
    </row>
    <row r="3" spans="1:7" ht="20.100000000000001" customHeight="1" x14ac:dyDescent="0.3">
      <c r="B3" s="114"/>
      <c r="C3" s="138"/>
      <c r="D3" s="138"/>
      <c r="E3" s="220" t="s">
        <v>326</v>
      </c>
    </row>
    <row r="4" spans="1:7" ht="33" customHeight="1" x14ac:dyDescent="0.3">
      <c r="B4" s="114"/>
      <c r="C4" s="138"/>
      <c r="D4" s="248" t="s">
        <v>78</v>
      </c>
      <c r="E4" s="248"/>
    </row>
    <row r="5" spans="1:7" ht="20.100000000000001" customHeight="1" x14ac:dyDescent="0.3">
      <c r="B5" s="114"/>
      <c r="C5" s="107"/>
      <c r="D5" s="140"/>
      <c r="E5" s="142" t="s">
        <v>358</v>
      </c>
    </row>
    <row r="6" spans="1:7" ht="20.100000000000001" customHeight="1" x14ac:dyDescent="0.3">
      <c r="B6" s="114"/>
      <c r="C6" s="107"/>
      <c r="D6" s="111"/>
      <c r="E6" s="111"/>
    </row>
    <row r="7" spans="1:7" ht="74.099999999999994" customHeight="1" x14ac:dyDescent="0.3">
      <c r="A7" s="259" t="s">
        <v>334</v>
      </c>
      <c r="B7" s="259"/>
      <c r="C7" s="259"/>
      <c r="D7" s="259"/>
      <c r="E7" s="259"/>
    </row>
    <row r="8" spans="1:7" ht="21.75" customHeight="1" x14ac:dyDescent="0.3">
      <c r="A8" s="260" t="s">
        <v>0</v>
      </c>
      <c r="B8" s="260" t="s">
        <v>2</v>
      </c>
      <c r="C8" s="261" t="s">
        <v>147</v>
      </c>
      <c r="D8" s="254" t="s">
        <v>146</v>
      </c>
      <c r="E8" s="254"/>
    </row>
    <row r="9" spans="1:7" ht="33.75" customHeight="1" x14ac:dyDescent="0.3">
      <c r="A9" s="260"/>
      <c r="B9" s="260"/>
      <c r="C9" s="261"/>
      <c r="D9" s="147" t="s">
        <v>354</v>
      </c>
      <c r="E9" s="147" t="s">
        <v>303</v>
      </c>
    </row>
    <row r="10" spans="1:7" ht="72" customHeight="1" x14ac:dyDescent="0.3">
      <c r="A10" s="115" t="s">
        <v>335</v>
      </c>
      <c r="B10" s="116"/>
      <c r="C10" s="117"/>
      <c r="D10" s="118">
        <v>0</v>
      </c>
      <c r="E10" s="118">
        <v>0</v>
      </c>
    </row>
    <row r="11" spans="1:7" ht="53.25" customHeight="1" x14ac:dyDescent="0.3">
      <c r="A11" s="115" t="s">
        <v>148</v>
      </c>
      <c r="B11" s="116"/>
      <c r="C11" s="117"/>
      <c r="D11" s="118">
        <f>D12+D17+D23</f>
        <v>2014500</v>
      </c>
      <c r="E11" s="118">
        <f>E12+E17+E23</f>
        <v>2094500</v>
      </c>
    </row>
    <row r="12" spans="1:7" s="130" customFormat="1" ht="50.1" customHeight="1" x14ac:dyDescent="0.3">
      <c r="A12" s="234" t="s">
        <v>351</v>
      </c>
      <c r="B12" s="221" t="s">
        <v>346</v>
      </c>
      <c r="C12" s="222" t="s">
        <v>140</v>
      </c>
      <c r="D12" s="223">
        <f>D13</f>
        <v>260000</v>
      </c>
      <c r="E12" s="223">
        <f>E13</f>
        <v>260000</v>
      </c>
      <c r="F12" s="224"/>
      <c r="G12" s="225"/>
    </row>
    <row r="13" spans="1:7" ht="35.1" customHeight="1" x14ac:dyDescent="0.3">
      <c r="A13" s="31" t="s">
        <v>347</v>
      </c>
      <c r="B13" s="50" t="s">
        <v>348</v>
      </c>
      <c r="C13" s="30" t="s">
        <v>140</v>
      </c>
      <c r="D13" s="59">
        <f t="shared" ref="D13:E15" si="0">D14</f>
        <v>260000</v>
      </c>
      <c r="E13" s="59">
        <f t="shared" si="0"/>
        <v>260000</v>
      </c>
      <c r="F13" s="25"/>
      <c r="G13" s="26"/>
    </row>
    <row r="14" spans="1:7" ht="20.100000000000001" customHeight="1" x14ac:dyDescent="0.3">
      <c r="A14" s="31" t="s">
        <v>349</v>
      </c>
      <c r="B14" s="50" t="s">
        <v>350</v>
      </c>
      <c r="C14" s="30" t="s">
        <v>140</v>
      </c>
      <c r="D14" s="59">
        <f t="shared" si="0"/>
        <v>260000</v>
      </c>
      <c r="E14" s="59">
        <f t="shared" si="0"/>
        <v>260000</v>
      </c>
      <c r="F14" s="25"/>
      <c r="G14" s="26"/>
    </row>
    <row r="15" spans="1:7" ht="35.1" customHeight="1" x14ac:dyDescent="0.3">
      <c r="A15" s="31" t="s">
        <v>32</v>
      </c>
      <c r="B15" s="50" t="s">
        <v>350</v>
      </c>
      <c r="C15" s="30" t="s">
        <v>126</v>
      </c>
      <c r="D15" s="59">
        <f t="shared" si="0"/>
        <v>260000</v>
      </c>
      <c r="E15" s="59">
        <f t="shared" si="0"/>
        <v>260000</v>
      </c>
      <c r="F15" s="25"/>
      <c r="G15" s="26"/>
    </row>
    <row r="16" spans="1:7" ht="35.1" customHeight="1" x14ac:dyDescent="0.3">
      <c r="A16" s="31" t="s">
        <v>31</v>
      </c>
      <c r="B16" s="50" t="s">
        <v>350</v>
      </c>
      <c r="C16" s="30" t="s">
        <v>125</v>
      </c>
      <c r="D16" s="59">
        <f>'Приложение № 4'!G129+'Приложение № 4'!G156</f>
        <v>260000</v>
      </c>
      <c r="E16" s="59">
        <f>'Приложение № 4'!H129+'Приложение № 4'!H156</f>
        <v>260000</v>
      </c>
      <c r="F16" s="25"/>
      <c r="G16" s="26"/>
    </row>
    <row r="17" spans="1:7" s="130" customFormat="1" ht="53.25" customHeight="1" x14ac:dyDescent="0.3">
      <c r="A17" s="226" t="s">
        <v>352</v>
      </c>
      <c r="B17" s="127" t="s">
        <v>149</v>
      </c>
      <c r="C17" s="128" t="s">
        <v>140</v>
      </c>
      <c r="D17" s="129">
        <f t="shared" ref="D17:E21" si="1">D18</f>
        <v>1700000</v>
      </c>
      <c r="E17" s="129">
        <f t="shared" si="1"/>
        <v>1780000</v>
      </c>
    </row>
    <row r="18" spans="1:7" s="130" customFormat="1" ht="53.25" customHeight="1" x14ac:dyDescent="0.3">
      <c r="A18" s="131" t="s">
        <v>320</v>
      </c>
      <c r="B18" s="132" t="s">
        <v>150</v>
      </c>
      <c r="C18" s="89" t="s">
        <v>140</v>
      </c>
      <c r="D18" s="133">
        <f t="shared" si="1"/>
        <v>1700000</v>
      </c>
      <c r="E18" s="133">
        <f t="shared" si="1"/>
        <v>1780000</v>
      </c>
    </row>
    <row r="19" spans="1:7" s="130" customFormat="1" ht="52.5" customHeight="1" x14ac:dyDescent="0.3">
      <c r="A19" s="20" t="s">
        <v>151</v>
      </c>
      <c r="B19" s="132" t="s">
        <v>152</v>
      </c>
      <c r="C19" s="89" t="s">
        <v>140</v>
      </c>
      <c r="D19" s="133">
        <f t="shared" si="1"/>
        <v>1700000</v>
      </c>
      <c r="E19" s="133">
        <f t="shared" si="1"/>
        <v>1780000</v>
      </c>
    </row>
    <row r="20" spans="1:7" ht="19.5" customHeight="1" x14ac:dyDescent="0.3">
      <c r="A20" s="20" t="s">
        <v>153</v>
      </c>
      <c r="B20" s="134" t="s">
        <v>154</v>
      </c>
      <c r="C20" s="135" t="s">
        <v>140</v>
      </c>
      <c r="D20" s="136">
        <f t="shared" si="1"/>
        <v>1700000</v>
      </c>
      <c r="E20" s="136">
        <f t="shared" si="1"/>
        <v>1780000</v>
      </c>
    </row>
    <row r="21" spans="1:7" ht="40.5" customHeight="1" x14ac:dyDescent="0.3">
      <c r="A21" s="88" t="s">
        <v>32</v>
      </c>
      <c r="B21" s="119" t="s">
        <v>154</v>
      </c>
      <c r="C21" s="120">
        <v>200</v>
      </c>
      <c r="D21" s="121">
        <f t="shared" si="1"/>
        <v>1700000</v>
      </c>
      <c r="E21" s="121">
        <f t="shared" si="1"/>
        <v>1780000</v>
      </c>
    </row>
    <row r="22" spans="1:7" ht="36.75" customHeight="1" x14ac:dyDescent="0.3">
      <c r="A22" s="100" t="s">
        <v>31</v>
      </c>
      <c r="B22" s="122" t="s">
        <v>154</v>
      </c>
      <c r="C22" s="123">
        <v>240</v>
      </c>
      <c r="D22" s="124">
        <f>'Приложение № 4'!G96</f>
        <v>1700000</v>
      </c>
      <c r="E22" s="124">
        <f>'Приложение № 4'!H96</f>
        <v>1780000</v>
      </c>
    </row>
    <row r="23" spans="1:7" s="130" customFormat="1" ht="51" customHeight="1" x14ac:dyDescent="0.3">
      <c r="A23" s="227" t="s">
        <v>353</v>
      </c>
      <c r="B23" s="221" t="s">
        <v>309</v>
      </c>
      <c r="C23" s="222" t="s">
        <v>140</v>
      </c>
      <c r="D23" s="223">
        <f>D24+D28</f>
        <v>54500</v>
      </c>
      <c r="E23" s="223">
        <f>E24+E28</f>
        <v>54500</v>
      </c>
      <c r="F23" s="224"/>
      <c r="G23" s="225"/>
    </row>
    <row r="24" spans="1:7" ht="35.1" customHeight="1" x14ac:dyDescent="0.3">
      <c r="A24" s="31" t="s">
        <v>315</v>
      </c>
      <c r="B24" s="50" t="s">
        <v>317</v>
      </c>
      <c r="C24" s="30" t="s">
        <v>140</v>
      </c>
      <c r="D24" s="59">
        <f t="shared" ref="D24:E26" si="2">D25</f>
        <v>34200</v>
      </c>
      <c r="E24" s="59">
        <f t="shared" si="2"/>
        <v>34200</v>
      </c>
      <c r="F24" s="25"/>
      <c r="G24" s="26"/>
    </row>
    <row r="25" spans="1:7" ht="20.100000000000001" customHeight="1" x14ac:dyDescent="0.3">
      <c r="A25" s="31" t="s">
        <v>311</v>
      </c>
      <c r="B25" s="50" t="s">
        <v>318</v>
      </c>
      <c r="C25" s="30" t="s">
        <v>140</v>
      </c>
      <c r="D25" s="59">
        <f t="shared" si="2"/>
        <v>34200</v>
      </c>
      <c r="E25" s="59">
        <f t="shared" si="2"/>
        <v>34200</v>
      </c>
      <c r="F25" s="25"/>
      <c r="G25" s="26"/>
    </row>
    <row r="26" spans="1:7" ht="35.1" customHeight="1" x14ac:dyDescent="0.3">
      <c r="A26" s="31" t="s">
        <v>32</v>
      </c>
      <c r="B26" s="50" t="s">
        <v>318</v>
      </c>
      <c r="C26" s="30" t="s">
        <v>126</v>
      </c>
      <c r="D26" s="59">
        <f t="shared" si="2"/>
        <v>34200</v>
      </c>
      <c r="E26" s="59">
        <f t="shared" si="2"/>
        <v>34200</v>
      </c>
      <c r="F26" s="25"/>
      <c r="G26" s="26"/>
    </row>
    <row r="27" spans="1:7" ht="35.1" customHeight="1" x14ac:dyDescent="0.3">
      <c r="A27" s="31" t="s">
        <v>31</v>
      </c>
      <c r="B27" s="50" t="s">
        <v>318</v>
      </c>
      <c r="C27" s="30" t="s">
        <v>125</v>
      </c>
      <c r="D27" s="59">
        <f>'Приложение № 4'!G134</f>
        <v>34200</v>
      </c>
      <c r="E27" s="59">
        <f>'Приложение № 4'!H134</f>
        <v>34200</v>
      </c>
      <c r="F27" s="25"/>
      <c r="G27" s="26"/>
    </row>
    <row r="28" spans="1:7" ht="35.1" customHeight="1" x14ac:dyDescent="0.3">
      <c r="A28" s="31" t="s">
        <v>313</v>
      </c>
      <c r="B28" s="50" t="s">
        <v>310</v>
      </c>
      <c r="C28" s="30" t="s">
        <v>140</v>
      </c>
      <c r="D28" s="59">
        <f t="shared" ref="D28:E30" si="3">D29</f>
        <v>20300</v>
      </c>
      <c r="E28" s="59">
        <f t="shared" si="3"/>
        <v>20300</v>
      </c>
      <c r="F28" s="25"/>
      <c r="G28" s="26"/>
    </row>
    <row r="29" spans="1:7" ht="20.100000000000001" customHeight="1" x14ac:dyDescent="0.3">
      <c r="A29" s="31" t="s">
        <v>311</v>
      </c>
      <c r="B29" s="50" t="s">
        <v>312</v>
      </c>
      <c r="C29" s="30" t="s">
        <v>140</v>
      </c>
      <c r="D29" s="59">
        <f t="shared" si="3"/>
        <v>20300</v>
      </c>
      <c r="E29" s="59">
        <f t="shared" si="3"/>
        <v>20300</v>
      </c>
      <c r="F29" s="25"/>
      <c r="G29" s="26"/>
    </row>
    <row r="30" spans="1:7" ht="35.1" customHeight="1" x14ac:dyDescent="0.3">
      <c r="A30" s="31" t="s">
        <v>32</v>
      </c>
      <c r="B30" s="50" t="s">
        <v>312</v>
      </c>
      <c r="C30" s="30" t="s">
        <v>126</v>
      </c>
      <c r="D30" s="59">
        <f t="shared" si="3"/>
        <v>20300</v>
      </c>
      <c r="E30" s="59">
        <f t="shared" si="3"/>
        <v>20300</v>
      </c>
      <c r="F30" s="25"/>
      <c r="G30" s="26"/>
    </row>
    <row r="31" spans="1:7" ht="35.1" customHeight="1" x14ac:dyDescent="0.3">
      <c r="A31" s="31" t="s">
        <v>31</v>
      </c>
      <c r="B31" s="50" t="s">
        <v>312</v>
      </c>
      <c r="C31" s="30" t="s">
        <v>125</v>
      </c>
      <c r="D31" s="59">
        <f>'Приложение № 4'!G138</f>
        <v>20300</v>
      </c>
      <c r="E31" s="59">
        <f>'Приложение № 4'!H138</f>
        <v>20300</v>
      </c>
      <c r="F31" s="25"/>
      <c r="G31" s="26"/>
    </row>
    <row r="32" spans="1:7" ht="40.5" customHeight="1" x14ac:dyDescent="0.3">
      <c r="A32" s="115" t="s">
        <v>155</v>
      </c>
      <c r="B32" s="126"/>
      <c r="C32" s="125"/>
      <c r="D32" s="137">
        <f>D47+D52+D33+D65+D57+D88+D41+D92+D100+D107</f>
        <v>5825880.0599999996</v>
      </c>
      <c r="E32" s="137">
        <f>E47+E52+E33+E65+E57+E88+E41+E92+E100+E107</f>
        <v>5918990.0599999996</v>
      </c>
    </row>
    <row r="33" spans="1:5" ht="36.75" customHeight="1" x14ac:dyDescent="0.3">
      <c r="A33" s="65" t="s">
        <v>83</v>
      </c>
      <c r="B33" s="68" t="s">
        <v>82</v>
      </c>
      <c r="C33" s="109" t="s">
        <v>140</v>
      </c>
      <c r="D33" s="69">
        <f>D34+D38</f>
        <v>431500</v>
      </c>
      <c r="E33" s="69">
        <f>E34+E38</f>
        <v>431500</v>
      </c>
    </row>
    <row r="34" spans="1:5" ht="20.25" customHeight="1" x14ac:dyDescent="0.3">
      <c r="A34" s="31" t="s">
        <v>84</v>
      </c>
      <c r="B34" s="50" t="s">
        <v>85</v>
      </c>
      <c r="C34" s="42" t="s">
        <v>140</v>
      </c>
      <c r="D34" s="58">
        <f>D35</f>
        <v>87500</v>
      </c>
      <c r="E34" s="58">
        <f t="shared" ref="E34:E36" si="4">E35</f>
        <v>87500</v>
      </c>
    </row>
    <row r="35" spans="1:5" ht="35.25" customHeight="1" x14ac:dyDescent="0.3">
      <c r="A35" s="31" t="s">
        <v>22</v>
      </c>
      <c r="B35" s="50" t="s">
        <v>88</v>
      </c>
      <c r="C35" s="42" t="s">
        <v>140</v>
      </c>
      <c r="D35" s="58">
        <f>D36</f>
        <v>87500</v>
      </c>
      <c r="E35" s="58">
        <f t="shared" si="4"/>
        <v>87500</v>
      </c>
    </row>
    <row r="36" spans="1:5" ht="36.75" customHeight="1" x14ac:dyDescent="0.3">
      <c r="A36" s="31" t="s">
        <v>32</v>
      </c>
      <c r="B36" s="50" t="s">
        <v>88</v>
      </c>
      <c r="C36" s="42">
        <v>200</v>
      </c>
      <c r="D36" s="58">
        <f>D37</f>
        <v>87500</v>
      </c>
      <c r="E36" s="58">
        <f t="shared" si="4"/>
        <v>87500</v>
      </c>
    </row>
    <row r="37" spans="1:5" ht="36" customHeight="1" x14ac:dyDescent="0.3">
      <c r="A37" s="31" t="s">
        <v>31</v>
      </c>
      <c r="B37" s="50" t="s">
        <v>88</v>
      </c>
      <c r="C37" s="42">
        <v>240</v>
      </c>
      <c r="D37" s="58">
        <f>'Приложение № 4'!G30</f>
        <v>87500</v>
      </c>
      <c r="E37" s="58">
        <f>'Приложение № 4'!H30</f>
        <v>87500</v>
      </c>
    </row>
    <row r="38" spans="1:5" ht="33.75" customHeight="1" x14ac:dyDescent="0.3">
      <c r="A38" s="31" t="s">
        <v>341</v>
      </c>
      <c r="B38" s="50" t="s">
        <v>342</v>
      </c>
      <c r="C38" s="42" t="s">
        <v>140</v>
      </c>
      <c r="D38" s="230">
        <f>D39</f>
        <v>344000</v>
      </c>
      <c r="E38" s="230">
        <f>E39</f>
        <v>344000</v>
      </c>
    </row>
    <row r="39" spans="1:5" ht="35.1" customHeight="1" x14ac:dyDescent="0.3">
      <c r="A39" s="31" t="s">
        <v>32</v>
      </c>
      <c r="B39" s="50" t="s">
        <v>342</v>
      </c>
      <c r="C39" s="42">
        <v>200</v>
      </c>
      <c r="D39" s="230">
        <f>D40</f>
        <v>344000</v>
      </c>
      <c r="E39" s="230">
        <f t="shared" ref="E39" si="5">E40</f>
        <v>344000</v>
      </c>
    </row>
    <row r="40" spans="1:5" ht="35.1" customHeight="1" x14ac:dyDescent="0.3">
      <c r="A40" s="31" t="s">
        <v>31</v>
      </c>
      <c r="B40" s="50" t="s">
        <v>342</v>
      </c>
      <c r="C40" s="42">
        <v>240</v>
      </c>
      <c r="D40" s="230">
        <f>'Приложение № 4'!G63</f>
        <v>344000</v>
      </c>
      <c r="E40" s="230">
        <f>'Приложение № 4'!H63</f>
        <v>344000</v>
      </c>
    </row>
    <row r="41" spans="1:5" ht="28.5" customHeight="1" x14ac:dyDescent="0.3">
      <c r="A41" s="20" t="s">
        <v>87</v>
      </c>
      <c r="B41" s="50" t="s">
        <v>86</v>
      </c>
      <c r="C41" s="42" t="s">
        <v>140</v>
      </c>
      <c r="D41" s="58">
        <f>D42</f>
        <v>131597.46</v>
      </c>
      <c r="E41" s="58">
        <f t="shared" ref="E41" si="6">E42</f>
        <v>131597.46</v>
      </c>
    </row>
    <row r="42" spans="1:5" ht="36.75" customHeight="1" x14ac:dyDescent="0.3">
      <c r="A42" s="20" t="s">
        <v>69</v>
      </c>
      <c r="B42" s="50" t="s">
        <v>89</v>
      </c>
      <c r="C42" s="30" t="s">
        <v>140</v>
      </c>
      <c r="D42" s="59">
        <f>D43+D45</f>
        <v>131597.46</v>
      </c>
      <c r="E42" s="59">
        <f t="shared" ref="E42" si="7">E43+E45</f>
        <v>131597.46</v>
      </c>
    </row>
    <row r="43" spans="1:5" ht="62.4" x14ac:dyDescent="0.3">
      <c r="A43" s="31" t="s">
        <v>13</v>
      </c>
      <c r="B43" s="50" t="s">
        <v>89</v>
      </c>
      <c r="C43" s="30">
        <v>100</v>
      </c>
      <c r="D43" s="59">
        <f>D44</f>
        <v>117232.61</v>
      </c>
      <c r="E43" s="59">
        <f t="shared" ref="E43" si="8">E44</f>
        <v>117232.61</v>
      </c>
    </row>
    <row r="44" spans="1:5" ht="31.2" x14ac:dyDescent="0.3">
      <c r="A44" s="31" t="s">
        <v>14</v>
      </c>
      <c r="B44" s="50" t="s">
        <v>89</v>
      </c>
      <c r="C44" s="30">
        <v>120</v>
      </c>
      <c r="D44" s="58">
        <f>'Приложение № 4'!G76</f>
        <v>117232.61</v>
      </c>
      <c r="E44" s="58">
        <f>'Приложение № 4'!H76</f>
        <v>117232.61</v>
      </c>
    </row>
    <row r="45" spans="1:5" ht="35.25" customHeight="1" x14ac:dyDescent="0.3">
      <c r="A45" s="31" t="s">
        <v>32</v>
      </c>
      <c r="B45" s="50" t="s">
        <v>89</v>
      </c>
      <c r="C45" s="42">
        <v>200</v>
      </c>
      <c r="D45" s="58">
        <f>D46</f>
        <v>14364.85</v>
      </c>
      <c r="E45" s="58">
        <f t="shared" ref="E45" si="9">E46</f>
        <v>14364.85</v>
      </c>
    </row>
    <row r="46" spans="1:5" ht="38.25" customHeight="1" x14ac:dyDescent="0.3">
      <c r="A46" s="31" t="s">
        <v>31</v>
      </c>
      <c r="B46" s="50" t="s">
        <v>89</v>
      </c>
      <c r="C46" s="42">
        <v>240</v>
      </c>
      <c r="D46" s="59">
        <f>'Приложение № 4'!G78</f>
        <v>14364.85</v>
      </c>
      <c r="E46" s="59">
        <f>'Приложение № 4'!H78</f>
        <v>14364.85</v>
      </c>
    </row>
    <row r="47" spans="1:5" ht="37.5" customHeight="1" x14ac:dyDescent="0.3">
      <c r="A47" s="65" t="s">
        <v>145</v>
      </c>
      <c r="B47" s="68" t="s">
        <v>90</v>
      </c>
      <c r="C47" s="109" t="s">
        <v>140</v>
      </c>
      <c r="D47" s="69">
        <f>D48</f>
        <v>828930</v>
      </c>
      <c r="E47" s="69">
        <f t="shared" ref="E47:E50" si="10">E48</f>
        <v>828930</v>
      </c>
    </row>
    <row r="48" spans="1:5" ht="23.25" customHeight="1" x14ac:dyDescent="0.3">
      <c r="A48" s="20" t="s">
        <v>156</v>
      </c>
      <c r="B48" s="50" t="s">
        <v>91</v>
      </c>
      <c r="C48" s="42" t="s">
        <v>140</v>
      </c>
      <c r="D48" s="58">
        <f>D49</f>
        <v>828930</v>
      </c>
      <c r="E48" s="58">
        <f t="shared" si="10"/>
        <v>828930</v>
      </c>
    </row>
    <row r="49" spans="1:7" ht="38.25" customHeight="1" x14ac:dyDescent="0.3">
      <c r="A49" s="31" t="s">
        <v>54</v>
      </c>
      <c r="B49" s="50" t="s">
        <v>92</v>
      </c>
      <c r="C49" s="42" t="s">
        <v>140</v>
      </c>
      <c r="D49" s="58">
        <f>D50</f>
        <v>828930</v>
      </c>
      <c r="E49" s="58">
        <f t="shared" si="10"/>
        <v>828930</v>
      </c>
    </row>
    <row r="50" spans="1:7" ht="62.4" x14ac:dyDescent="0.3">
      <c r="A50" s="31" t="s">
        <v>13</v>
      </c>
      <c r="B50" s="50" t="s">
        <v>92</v>
      </c>
      <c r="C50" s="30">
        <v>100</v>
      </c>
      <c r="D50" s="59">
        <f>D51</f>
        <v>828930</v>
      </c>
      <c r="E50" s="59">
        <f t="shared" si="10"/>
        <v>828930</v>
      </c>
    </row>
    <row r="51" spans="1:7" ht="37.5" customHeight="1" x14ac:dyDescent="0.3">
      <c r="A51" s="31" t="s">
        <v>14</v>
      </c>
      <c r="B51" s="50" t="s">
        <v>92</v>
      </c>
      <c r="C51" s="30">
        <v>120</v>
      </c>
      <c r="D51" s="59">
        <f>'Приложение № 4'!G18</f>
        <v>828930</v>
      </c>
      <c r="E51" s="59">
        <f>'Приложение № 4'!H18</f>
        <v>828930</v>
      </c>
    </row>
    <row r="52" spans="1:7" ht="18" hidden="1" customHeight="1" x14ac:dyDescent="0.3">
      <c r="A52" s="65" t="s">
        <v>93</v>
      </c>
      <c r="B52" s="68" t="s">
        <v>94</v>
      </c>
      <c r="C52" s="42" t="s">
        <v>140</v>
      </c>
      <c r="D52" s="70">
        <f>D53</f>
        <v>0</v>
      </c>
      <c r="E52" s="70">
        <f t="shared" ref="E52:E55" si="11">E53</f>
        <v>0</v>
      </c>
    </row>
    <row r="53" spans="1:7" ht="21.75" hidden="1" customHeight="1" x14ac:dyDescent="0.3">
      <c r="A53" s="20" t="s">
        <v>95</v>
      </c>
      <c r="B53" s="50" t="s">
        <v>96</v>
      </c>
      <c r="C53" s="42" t="s">
        <v>140</v>
      </c>
      <c r="D53" s="59">
        <f>D54</f>
        <v>0</v>
      </c>
      <c r="E53" s="59">
        <f t="shared" si="11"/>
        <v>0</v>
      </c>
    </row>
    <row r="54" spans="1:7" ht="24" hidden="1" customHeight="1" x14ac:dyDescent="0.3">
      <c r="A54" s="31" t="s">
        <v>97</v>
      </c>
      <c r="B54" s="50" t="s">
        <v>98</v>
      </c>
      <c r="C54" s="42" t="s">
        <v>140</v>
      </c>
      <c r="D54" s="59">
        <f>D55</f>
        <v>0</v>
      </c>
      <c r="E54" s="59">
        <f t="shared" si="11"/>
        <v>0</v>
      </c>
    </row>
    <row r="55" spans="1:7" ht="72" hidden="1" customHeight="1" x14ac:dyDescent="0.3">
      <c r="A55" s="31" t="s">
        <v>13</v>
      </c>
      <c r="B55" s="50" t="s">
        <v>98</v>
      </c>
      <c r="C55" s="42">
        <v>100</v>
      </c>
      <c r="D55" s="58">
        <f>D56</f>
        <v>0</v>
      </c>
      <c r="E55" s="58">
        <f t="shared" si="11"/>
        <v>0</v>
      </c>
    </row>
    <row r="56" spans="1:7" ht="34.5" hidden="1" customHeight="1" x14ac:dyDescent="0.3">
      <c r="A56" s="31" t="s">
        <v>14</v>
      </c>
      <c r="B56" s="50" t="s">
        <v>98</v>
      </c>
      <c r="C56" s="30">
        <v>120</v>
      </c>
      <c r="D56" s="59">
        <f>'Приложение № 4'!G24</f>
        <v>0</v>
      </c>
      <c r="E56" s="59">
        <f>'Приложение № 4'!H24</f>
        <v>0</v>
      </c>
    </row>
    <row r="57" spans="1:7" ht="24" customHeight="1" x14ac:dyDescent="0.3">
      <c r="A57" s="65" t="s">
        <v>103</v>
      </c>
      <c r="B57" s="68" t="s">
        <v>104</v>
      </c>
      <c r="C57" s="109" t="s">
        <v>140</v>
      </c>
      <c r="D57" s="69">
        <f>D58</f>
        <v>37700</v>
      </c>
      <c r="E57" s="69">
        <f t="shared" ref="E57:E60" si="12">E58</f>
        <v>37700</v>
      </c>
    </row>
    <row r="58" spans="1:7" ht="25.5" customHeight="1" x14ac:dyDescent="0.3">
      <c r="A58" s="31" t="s">
        <v>105</v>
      </c>
      <c r="B58" s="50" t="s">
        <v>106</v>
      </c>
      <c r="C58" s="42" t="s">
        <v>140</v>
      </c>
      <c r="D58" s="58">
        <f>D59+D62</f>
        <v>37700</v>
      </c>
      <c r="E58" s="58">
        <f>E59+E62</f>
        <v>37700</v>
      </c>
    </row>
    <row r="59" spans="1:7" ht="37.5" hidden="1" customHeight="1" x14ac:dyDescent="0.3">
      <c r="A59" s="31" t="s">
        <v>141</v>
      </c>
      <c r="B59" s="50" t="s">
        <v>107</v>
      </c>
      <c r="C59" s="42" t="s">
        <v>140</v>
      </c>
      <c r="D59" s="58">
        <f>D60</f>
        <v>0</v>
      </c>
      <c r="E59" s="58">
        <f t="shared" si="12"/>
        <v>0</v>
      </c>
    </row>
    <row r="60" spans="1:7" ht="20.25" hidden="1" customHeight="1" x14ac:dyDescent="0.3">
      <c r="A60" s="31" t="s">
        <v>7</v>
      </c>
      <c r="B60" s="50" t="s">
        <v>107</v>
      </c>
      <c r="C60" s="42">
        <v>500</v>
      </c>
      <c r="D60" s="58">
        <f>D61</f>
        <v>0</v>
      </c>
      <c r="E60" s="58">
        <f t="shared" si="12"/>
        <v>0</v>
      </c>
    </row>
    <row r="61" spans="1:7" ht="21.75" hidden="1" customHeight="1" x14ac:dyDescent="0.3">
      <c r="A61" s="31" t="s">
        <v>18</v>
      </c>
      <c r="B61" s="50" t="s">
        <v>107</v>
      </c>
      <c r="C61" s="42">
        <v>540</v>
      </c>
      <c r="D61" s="58">
        <f>'Приложение № 4'!G50</f>
        <v>0</v>
      </c>
      <c r="E61" s="58">
        <f>'Приложение № 4'!H50</f>
        <v>0</v>
      </c>
    </row>
    <row r="62" spans="1:7" ht="48.75" customHeight="1" x14ac:dyDescent="0.3">
      <c r="A62" s="65" t="s">
        <v>324</v>
      </c>
      <c r="B62" s="68" t="s">
        <v>323</v>
      </c>
      <c r="C62" s="109" t="s">
        <v>140</v>
      </c>
      <c r="D62" s="69">
        <f>D63</f>
        <v>37700</v>
      </c>
      <c r="E62" s="69">
        <f t="shared" ref="E62:E63" si="13">E63</f>
        <v>37700</v>
      </c>
      <c r="F62" s="32"/>
      <c r="G62" s="26"/>
    </row>
    <row r="63" spans="1:7" ht="20.100000000000001" customHeight="1" x14ac:dyDescent="0.3">
      <c r="A63" s="31" t="s">
        <v>7</v>
      </c>
      <c r="B63" s="50" t="s">
        <v>323</v>
      </c>
      <c r="C63" s="42">
        <v>500</v>
      </c>
      <c r="D63" s="58">
        <f>D64</f>
        <v>37700</v>
      </c>
      <c r="E63" s="58">
        <f t="shared" si="13"/>
        <v>37700</v>
      </c>
      <c r="F63" s="32"/>
      <c r="G63" s="26"/>
    </row>
    <row r="64" spans="1:7" ht="20.100000000000001" customHeight="1" x14ac:dyDescent="0.3">
      <c r="A64" s="31" t="s">
        <v>18</v>
      </c>
      <c r="B64" s="50" t="s">
        <v>323</v>
      </c>
      <c r="C64" s="42">
        <v>540</v>
      </c>
      <c r="D64" s="58">
        <f>'Приложение № 4'!G53</f>
        <v>37700</v>
      </c>
      <c r="E64" s="58">
        <f>'Приложение № 4'!H53</f>
        <v>37700</v>
      </c>
      <c r="F64" s="32"/>
      <c r="G64" s="26"/>
    </row>
    <row r="65" spans="1:6" x14ac:dyDescent="0.3">
      <c r="A65" s="65" t="s">
        <v>99</v>
      </c>
      <c r="B65" s="68" t="s">
        <v>100</v>
      </c>
      <c r="C65" s="109" t="s">
        <v>140</v>
      </c>
      <c r="D65" s="69">
        <f>D66+D82+D73+D79+D85</f>
        <v>3421390</v>
      </c>
      <c r="E65" s="69">
        <f>E66+E82+E73+E79+E85</f>
        <v>3296050.46</v>
      </c>
    </row>
    <row r="66" spans="1:6" ht="31.2" x14ac:dyDescent="0.3">
      <c r="A66" s="31" t="s">
        <v>54</v>
      </c>
      <c r="B66" s="50" t="s">
        <v>101</v>
      </c>
      <c r="C66" s="30" t="s">
        <v>140</v>
      </c>
      <c r="D66" s="59">
        <f>D67+D69+D71</f>
        <v>3028857</v>
      </c>
      <c r="E66" s="59">
        <f t="shared" ref="E66" si="14">E67+E69+E71</f>
        <v>2903927.46</v>
      </c>
    </row>
    <row r="67" spans="1:6" ht="62.4" x14ac:dyDescent="0.3">
      <c r="A67" s="31" t="s">
        <v>13</v>
      </c>
      <c r="B67" s="50" t="s">
        <v>101</v>
      </c>
      <c r="C67" s="30">
        <v>100</v>
      </c>
      <c r="D67" s="59">
        <f>D68</f>
        <v>1932890</v>
      </c>
      <c r="E67" s="59">
        <f t="shared" ref="E67" si="15">E68</f>
        <v>1962752.8</v>
      </c>
    </row>
    <row r="68" spans="1:6" ht="31.2" x14ac:dyDescent="0.3">
      <c r="A68" s="31" t="s">
        <v>14</v>
      </c>
      <c r="B68" s="50" t="s">
        <v>101</v>
      </c>
      <c r="C68" s="30">
        <v>120</v>
      </c>
      <c r="D68" s="59">
        <f>'Приложение № 4'!G34</f>
        <v>1932890</v>
      </c>
      <c r="E68" s="59">
        <f>'Приложение № 4'!H34</f>
        <v>1962752.8</v>
      </c>
    </row>
    <row r="69" spans="1:6" ht="36.75" customHeight="1" x14ac:dyDescent="0.3">
      <c r="A69" s="31" t="s">
        <v>32</v>
      </c>
      <c r="B69" s="50" t="s">
        <v>101</v>
      </c>
      <c r="C69" s="30">
        <v>200</v>
      </c>
      <c r="D69" s="59">
        <f>D70</f>
        <v>1087500</v>
      </c>
      <c r="E69" s="59">
        <f t="shared" ref="E69" si="16">E70</f>
        <v>936001</v>
      </c>
    </row>
    <row r="70" spans="1:6" ht="33" customHeight="1" x14ac:dyDescent="0.3">
      <c r="A70" s="31" t="s">
        <v>31</v>
      </c>
      <c r="B70" s="50" t="s">
        <v>101</v>
      </c>
      <c r="C70" s="30">
        <v>240</v>
      </c>
      <c r="D70" s="59">
        <f>'Приложение № 4'!G36</f>
        <v>1087500</v>
      </c>
      <c r="E70" s="59">
        <f>'Приложение № 4'!H36</f>
        <v>936001</v>
      </c>
    </row>
    <row r="71" spans="1:6" ht="21.75" customHeight="1" x14ac:dyDescent="0.3">
      <c r="A71" s="31" t="s">
        <v>15</v>
      </c>
      <c r="B71" s="50" t="s">
        <v>101</v>
      </c>
      <c r="C71" s="30">
        <v>800</v>
      </c>
      <c r="D71" s="59">
        <f>D72</f>
        <v>8467</v>
      </c>
      <c r="E71" s="59">
        <f t="shared" ref="E71" si="17">E72</f>
        <v>5173.66</v>
      </c>
    </row>
    <row r="72" spans="1:6" ht="18.75" customHeight="1" x14ac:dyDescent="0.3">
      <c r="A72" s="31" t="s">
        <v>16</v>
      </c>
      <c r="B72" s="50" t="s">
        <v>101</v>
      </c>
      <c r="C72" s="30">
        <v>850</v>
      </c>
      <c r="D72" s="59">
        <f>'Приложение № 4'!G38</f>
        <v>8467</v>
      </c>
      <c r="E72" s="59">
        <f>'Приложение № 4'!H38</f>
        <v>5173.66</v>
      </c>
    </row>
    <row r="73" spans="1:6" ht="23.25" customHeight="1" x14ac:dyDescent="0.3">
      <c r="A73" s="20" t="s">
        <v>109</v>
      </c>
      <c r="B73" s="50" t="s">
        <v>110</v>
      </c>
      <c r="C73" s="42" t="s">
        <v>140</v>
      </c>
      <c r="D73" s="58">
        <f>D74+D76</f>
        <v>39533</v>
      </c>
      <c r="E73" s="58">
        <f t="shared" ref="E73" si="18">E74+E76</f>
        <v>39123</v>
      </c>
    </row>
    <row r="74" spans="1:6" ht="36.75" customHeight="1" x14ac:dyDescent="0.3">
      <c r="A74" s="31" t="s">
        <v>32</v>
      </c>
      <c r="B74" s="50" t="s">
        <v>110</v>
      </c>
      <c r="C74" s="42">
        <v>200</v>
      </c>
      <c r="D74" s="58">
        <f>D75</f>
        <v>38000</v>
      </c>
      <c r="E74" s="58">
        <f t="shared" ref="E74" si="19">E75</f>
        <v>37590</v>
      </c>
    </row>
    <row r="75" spans="1:6" ht="36.75" customHeight="1" x14ac:dyDescent="0.3">
      <c r="A75" s="31" t="s">
        <v>31</v>
      </c>
      <c r="B75" s="50" t="s">
        <v>110</v>
      </c>
      <c r="C75" s="42">
        <v>240</v>
      </c>
      <c r="D75" s="58">
        <f>'Приложение № 4'!G67</f>
        <v>38000</v>
      </c>
      <c r="E75" s="58">
        <f>'Приложение № 4'!H67</f>
        <v>37590</v>
      </c>
    </row>
    <row r="76" spans="1:6" ht="21" customHeight="1" x14ac:dyDescent="0.3">
      <c r="A76" s="31" t="s">
        <v>15</v>
      </c>
      <c r="B76" s="50" t="s">
        <v>110</v>
      </c>
      <c r="C76" s="30">
        <v>800</v>
      </c>
      <c r="D76" s="59">
        <f>D78+D77</f>
        <v>1533</v>
      </c>
      <c r="E76" s="59">
        <f>E78+E77</f>
        <v>1533</v>
      </c>
    </row>
    <row r="77" spans="1:6" ht="20.100000000000001" hidden="1" customHeight="1" x14ac:dyDescent="0.3">
      <c r="A77" s="65" t="s">
        <v>158</v>
      </c>
      <c r="B77" s="68" t="s">
        <v>110</v>
      </c>
      <c r="C77" s="67" t="s">
        <v>159</v>
      </c>
      <c r="D77" s="70">
        <f>'Приложение № 4'!G69</f>
        <v>0</v>
      </c>
      <c r="E77" s="70">
        <f>'Приложение № 4'!H69</f>
        <v>0</v>
      </c>
      <c r="F77" s="26"/>
    </row>
    <row r="78" spans="1:6" ht="21.75" customHeight="1" x14ac:dyDescent="0.3">
      <c r="A78" s="31" t="s">
        <v>16</v>
      </c>
      <c r="B78" s="50" t="s">
        <v>110</v>
      </c>
      <c r="C78" s="30">
        <v>850</v>
      </c>
      <c r="D78" s="59">
        <f>'Приложение № 4'!G70</f>
        <v>1533</v>
      </c>
      <c r="E78" s="59">
        <f>'Приложение № 4'!H70</f>
        <v>1533</v>
      </c>
    </row>
    <row r="79" spans="1:6" ht="20.100000000000001" hidden="1" customHeight="1" x14ac:dyDescent="0.3">
      <c r="A79" s="31" t="s">
        <v>30</v>
      </c>
      <c r="B79" s="50" t="s">
        <v>127</v>
      </c>
      <c r="C79" s="42" t="s">
        <v>140</v>
      </c>
      <c r="D79" s="58">
        <f>D80</f>
        <v>0</v>
      </c>
      <c r="E79" s="58">
        <f t="shared" ref="E79:E80" si="20">E80</f>
        <v>0</v>
      </c>
      <c r="F79" s="26"/>
    </row>
    <row r="80" spans="1:6" ht="20.100000000000001" hidden="1" customHeight="1" x14ac:dyDescent="0.3">
      <c r="A80" s="31" t="s">
        <v>20</v>
      </c>
      <c r="B80" s="50" t="s">
        <v>127</v>
      </c>
      <c r="C80" s="42">
        <v>300</v>
      </c>
      <c r="D80" s="58">
        <f>D81</f>
        <v>0</v>
      </c>
      <c r="E80" s="58">
        <f t="shared" si="20"/>
        <v>0</v>
      </c>
      <c r="F80" s="26"/>
    </row>
    <row r="81" spans="1:7" ht="20.100000000000001" hidden="1" customHeight="1" x14ac:dyDescent="0.3">
      <c r="A81" s="31" t="s">
        <v>128</v>
      </c>
      <c r="B81" s="50" t="s">
        <v>127</v>
      </c>
      <c r="C81" s="42">
        <v>310</v>
      </c>
      <c r="D81" s="58">
        <f>'Приложение № 4'!G166</f>
        <v>0</v>
      </c>
      <c r="E81" s="58">
        <f>'Приложение № 4'!H166</f>
        <v>0</v>
      </c>
      <c r="F81" s="26"/>
    </row>
    <row r="82" spans="1:7" ht="42.75" hidden="1" customHeight="1" x14ac:dyDescent="0.3">
      <c r="A82" s="31" t="s">
        <v>141</v>
      </c>
      <c r="B82" s="50" t="s">
        <v>102</v>
      </c>
      <c r="C82" s="30" t="s">
        <v>140</v>
      </c>
      <c r="D82" s="59">
        <f>D83</f>
        <v>0</v>
      </c>
      <c r="E82" s="59">
        <f t="shared" ref="E82:E83" si="21">E83</f>
        <v>0</v>
      </c>
    </row>
    <row r="83" spans="1:7" ht="20.25" hidden="1" customHeight="1" x14ac:dyDescent="0.3">
      <c r="A83" s="31" t="s">
        <v>7</v>
      </c>
      <c r="B83" s="50" t="s">
        <v>102</v>
      </c>
      <c r="C83" s="30">
        <v>500</v>
      </c>
      <c r="D83" s="59">
        <f>D84</f>
        <v>0</v>
      </c>
      <c r="E83" s="59">
        <f t="shared" si="21"/>
        <v>0</v>
      </c>
    </row>
    <row r="84" spans="1:7" ht="21" hidden="1" customHeight="1" x14ac:dyDescent="0.3">
      <c r="A84" s="31" t="s">
        <v>18</v>
      </c>
      <c r="B84" s="50" t="s">
        <v>102</v>
      </c>
      <c r="C84" s="30">
        <v>540</v>
      </c>
      <c r="D84" s="59">
        <f>'Приложение № 4'!G41</f>
        <v>0</v>
      </c>
      <c r="E84" s="59">
        <f>'Приложение № 4'!H41</f>
        <v>0</v>
      </c>
    </row>
    <row r="85" spans="1:7" ht="48.75" customHeight="1" x14ac:dyDescent="0.3">
      <c r="A85" s="31" t="s">
        <v>325</v>
      </c>
      <c r="B85" s="50" t="s">
        <v>322</v>
      </c>
      <c r="C85" s="30" t="s">
        <v>140</v>
      </c>
      <c r="D85" s="59">
        <f>D86</f>
        <v>353000</v>
      </c>
      <c r="E85" s="59">
        <f t="shared" ref="E85:E86" si="22">E86</f>
        <v>353000</v>
      </c>
      <c r="F85" s="32"/>
      <c r="G85" s="26"/>
    </row>
    <row r="86" spans="1:7" ht="20.100000000000001" customHeight="1" x14ac:dyDescent="0.3">
      <c r="A86" s="31" t="s">
        <v>7</v>
      </c>
      <c r="B86" s="50" t="s">
        <v>322</v>
      </c>
      <c r="C86" s="30">
        <v>500</v>
      </c>
      <c r="D86" s="59">
        <f>D87</f>
        <v>353000</v>
      </c>
      <c r="E86" s="59">
        <f t="shared" si="22"/>
        <v>353000</v>
      </c>
      <c r="F86" s="32"/>
      <c r="G86" s="26"/>
    </row>
    <row r="87" spans="1:7" ht="20.100000000000001" customHeight="1" x14ac:dyDescent="0.3">
      <c r="A87" s="31" t="s">
        <v>18</v>
      </c>
      <c r="B87" s="50" t="s">
        <v>322</v>
      </c>
      <c r="C87" s="30">
        <v>540</v>
      </c>
      <c r="D87" s="59">
        <f>'Приложение № 4'!G44</f>
        <v>353000</v>
      </c>
      <c r="E87" s="59">
        <f>'Приложение № 4'!H44</f>
        <v>353000</v>
      </c>
      <c r="F87" s="32"/>
      <c r="G87" s="26"/>
    </row>
    <row r="88" spans="1:7" ht="21" customHeight="1" x14ac:dyDescent="0.3">
      <c r="A88" s="31" t="s">
        <v>55</v>
      </c>
      <c r="B88" s="50" t="s">
        <v>144</v>
      </c>
      <c r="C88" s="42" t="s">
        <v>140</v>
      </c>
      <c r="D88" s="58">
        <f>D89</f>
        <v>8000</v>
      </c>
      <c r="E88" s="58">
        <f t="shared" ref="E88:E90" si="23">E89</f>
        <v>8000</v>
      </c>
    </row>
    <row r="89" spans="1:7" ht="37.5" customHeight="1" x14ac:dyDescent="0.3">
      <c r="A89" s="31" t="s">
        <v>157</v>
      </c>
      <c r="B89" s="50" t="s">
        <v>108</v>
      </c>
      <c r="C89" s="42" t="s">
        <v>140</v>
      </c>
      <c r="D89" s="58">
        <f>D90</f>
        <v>8000</v>
      </c>
      <c r="E89" s="58">
        <f t="shared" si="23"/>
        <v>8000</v>
      </c>
    </row>
    <row r="90" spans="1:7" ht="21.75" customHeight="1" x14ac:dyDescent="0.3">
      <c r="A90" s="31" t="s">
        <v>15</v>
      </c>
      <c r="B90" s="50" t="s">
        <v>108</v>
      </c>
      <c r="C90" s="42">
        <v>800</v>
      </c>
      <c r="D90" s="58">
        <f>D91</f>
        <v>8000</v>
      </c>
      <c r="E90" s="58">
        <f t="shared" si="23"/>
        <v>8000</v>
      </c>
    </row>
    <row r="91" spans="1:7" ht="21" customHeight="1" x14ac:dyDescent="0.3">
      <c r="A91" s="31" t="s">
        <v>25</v>
      </c>
      <c r="B91" s="50" t="s">
        <v>108</v>
      </c>
      <c r="C91" s="42">
        <v>870</v>
      </c>
      <c r="D91" s="58">
        <f>'Приложение № 4'!G58</f>
        <v>8000</v>
      </c>
      <c r="E91" s="58">
        <f>'Приложение № 4'!H58</f>
        <v>8000</v>
      </c>
    </row>
    <row r="92" spans="1:7" ht="36.75" customHeight="1" x14ac:dyDescent="0.3">
      <c r="A92" s="20" t="s">
        <v>160</v>
      </c>
      <c r="B92" s="50" t="s">
        <v>111</v>
      </c>
      <c r="C92" s="42" t="s">
        <v>140</v>
      </c>
      <c r="D92" s="58">
        <f t="shared" ref="D92:E98" si="24">D93</f>
        <v>13000</v>
      </c>
      <c r="E92" s="58">
        <f t="shared" si="24"/>
        <v>49609</v>
      </c>
    </row>
    <row r="93" spans="1:7" ht="36.75" customHeight="1" x14ac:dyDescent="0.3">
      <c r="A93" s="20" t="s">
        <v>112</v>
      </c>
      <c r="B93" s="50" t="s">
        <v>113</v>
      </c>
      <c r="C93" s="42" t="s">
        <v>140</v>
      </c>
      <c r="D93" s="58">
        <f>D94+D97</f>
        <v>13000</v>
      </c>
      <c r="E93" s="58">
        <f>E94+E97</f>
        <v>49609</v>
      </c>
    </row>
    <row r="94" spans="1:7" ht="54" customHeight="1" x14ac:dyDescent="0.3">
      <c r="A94" s="20" t="s">
        <v>343</v>
      </c>
      <c r="B94" s="50" t="s">
        <v>344</v>
      </c>
      <c r="C94" s="42" t="s">
        <v>140</v>
      </c>
      <c r="D94" s="58">
        <f t="shared" ref="D94:E95" si="25">D95</f>
        <v>13000</v>
      </c>
      <c r="E94" s="58">
        <f t="shared" si="25"/>
        <v>13000</v>
      </c>
      <c r="F94" s="32"/>
      <c r="G94" s="26"/>
    </row>
    <row r="95" spans="1:7" ht="35.1" customHeight="1" x14ac:dyDescent="0.3">
      <c r="A95" s="31" t="s">
        <v>32</v>
      </c>
      <c r="B95" s="50" t="s">
        <v>344</v>
      </c>
      <c r="C95" s="42">
        <v>200</v>
      </c>
      <c r="D95" s="58">
        <f t="shared" si="25"/>
        <v>13000</v>
      </c>
      <c r="E95" s="58">
        <f t="shared" si="25"/>
        <v>13000</v>
      </c>
      <c r="F95" s="32"/>
      <c r="G95" s="26"/>
    </row>
    <row r="96" spans="1:7" ht="35.1" customHeight="1" x14ac:dyDescent="0.3">
      <c r="A96" s="31" t="s">
        <v>31</v>
      </c>
      <c r="B96" s="50" t="s">
        <v>344</v>
      </c>
      <c r="C96" s="42">
        <v>240</v>
      </c>
      <c r="D96" s="58">
        <f>'Приложение № 4'!G85</f>
        <v>13000</v>
      </c>
      <c r="E96" s="58">
        <f>'Приложение № 4'!H85</f>
        <v>13000</v>
      </c>
      <c r="F96" s="32"/>
      <c r="G96" s="26"/>
    </row>
    <row r="97" spans="1:6" ht="46.8" x14ac:dyDescent="0.3">
      <c r="A97" s="20" t="s">
        <v>114</v>
      </c>
      <c r="B97" s="50" t="s">
        <v>115</v>
      </c>
      <c r="C97" s="42" t="s">
        <v>140</v>
      </c>
      <c r="D97" s="58">
        <f t="shared" si="24"/>
        <v>0</v>
      </c>
      <c r="E97" s="58">
        <f t="shared" si="24"/>
        <v>36609</v>
      </c>
    </row>
    <row r="98" spans="1:6" ht="36" customHeight="1" x14ac:dyDescent="0.3">
      <c r="A98" s="31" t="s">
        <v>32</v>
      </c>
      <c r="B98" s="50" t="s">
        <v>115</v>
      </c>
      <c r="C98" s="42">
        <v>200</v>
      </c>
      <c r="D98" s="58">
        <f t="shared" si="24"/>
        <v>0</v>
      </c>
      <c r="E98" s="58">
        <f t="shared" si="24"/>
        <v>36609</v>
      </c>
    </row>
    <row r="99" spans="1:6" ht="35.25" customHeight="1" x14ac:dyDescent="0.3">
      <c r="A99" s="31" t="s">
        <v>31</v>
      </c>
      <c r="B99" s="50" t="s">
        <v>115</v>
      </c>
      <c r="C99" s="42">
        <v>240</v>
      </c>
      <c r="D99" s="58">
        <f>'Приложение № 4'!G88</f>
        <v>0</v>
      </c>
      <c r="E99" s="58">
        <f>'Приложение № 4'!H88</f>
        <v>36609</v>
      </c>
    </row>
    <row r="100" spans="1:6" ht="31.2" x14ac:dyDescent="0.3">
      <c r="A100" s="31" t="s">
        <v>116</v>
      </c>
      <c r="B100" s="50" t="s">
        <v>117</v>
      </c>
      <c r="C100" s="42" t="s">
        <v>140</v>
      </c>
      <c r="D100" s="59">
        <f>D101+D104</f>
        <v>943662.6</v>
      </c>
      <c r="E100" s="59">
        <f t="shared" ref="E100" si="26">E101+E104</f>
        <v>1125077.3400000001</v>
      </c>
    </row>
    <row r="101" spans="1:6" hidden="1" x14ac:dyDescent="0.3">
      <c r="A101" s="31" t="s">
        <v>118</v>
      </c>
      <c r="B101" s="50" t="s">
        <v>161</v>
      </c>
      <c r="C101" s="42" t="s">
        <v>140</v>
      </c>
      <c r="D101" s="59">
        <f t="shared" ref="D101:E102" si="27">D102</f>
        <v>0</v>
      </c>
      <c r="E101" s="59">
        <f t="shared" si="27"/>
        <v>0</v>
      </c>
    </row>
    <row r="102" spans="1:6" ht="31.2" hidden="1" x14ac:dyDescent="0.3">
      <c r="A102" s="31" t="s">
        <v>32</v>
      </c>
      <c r="B102" s="50" t="s">
        <v>161</v>
      </c>
      <c r="C102" s="42" t="s">
        <v>126</v>
      </c>
      <c r="D102" s="58">
        <f t="shared" si="27"/>
        <v>0</v>
      </c>
      <c r="E102" s="58">
        <f t="shared" si="27"/>
        <v>0</v>
      </c>
    </row>
    <row r="103" spans="1:6" ht="31.2" hidden="1" x14ac:dyDescent="0.3">
      <c r="A103" s="31" t="s">
        <v>31</v>
      </c>
      <c r="B103" s="50" t="s">
        <v>161</v>
      </c>
      <c r="C103" s="42" t="s">
        <v>125</v>
      </c>
      <c r="D103" s="58">
        <f>'Приложение № 4'!G112</f>
        <v>0</v>
      </c>
      <c r="E103" s="58">
        <f>'Приложение № 4'!H112</f>
        <v>0</v>
      </c>
    </row>
    <row r="104" spans="1:6" x14ac:dyDescent="0.3">
      <c r="A104" s="31" t="s">
        <v>120</v>
      </c>
      <c r="B104" s="50" t="s">
        <v>119</v>
      </c>
      <c r="C104" s="30" t="s">
        <v>140</v>
      </c>
      <c r="D104" s="59">
        <f>D105</f>
        <v>943662.6</v>
      </c>
      <c r="E104" s="59">
        <f t="shared" ref="E104:E105" si="28">E105</f>
        <v>1125077.3400000001</v>
      </c>
    </row>
    <row r="105" spans="1:6" ht="31.2" x14ac:dyDescent="0.3">
      <c r="A105" s="31" t="s">
        <v>32</v>
      </c>
      <c r="B105" s="50" t="s">
        <v>119</v>
      </c>
      <c r="C105" s="30">
        <v>200</v>
      </c>
      <c r="D105" s="59">
        <f>D106</f>
        <v>943662.6</v>
      </c>
      <c r="E105" s="59">
        <f t="shared" si="28"/>
        <v>1125077.3400000001</v>
      </c>
    </row>
    <row r="106" spans="1:6" ht="31.2" x14ac:dyDescent="0.3">
      <c r="A106" s="31" t="s">
        <v>31</v>
      </c>
      <c r="B106" s="50" t="s">
        <v>119</v>
      </c>
      <c r="C106" s="30">
        <v>240</v>
      </c>
      <c r="D106" s="59">
        <f>'Приложение № 4'!G142</f>
        <v>943662.6</v>
      </c>
      <c r="E106" s="59">
        <f>'Приложение № 4'!H142</f>
        <v>1125077.3400000001</v>
      </c>
    </row>
    <row r="107" spans="1:6" ht="20.100000000000001" customHeight="1" x14ac:dyDescent="0.3">
      <c r="A107" s="20" t="s">
        <v>121</v>
      </c>
      <c r="B107" s="50" t="s">
        <v>122</v>
      </c>
      <c r="C107" s="30" t="s">
        <v>140</v>
      </c>
      <c r="D107" s="59">
        <f>D108+D111</f>
        <v>10100</v>
      </c>
      <c r="E107" s="59">
        <f t="shared" ref="E107" si="29">E108+E111</f>
        <v>10525.8</v>
      </c>
      <c r="F107" s="26"/>
    </row>
    <row r="108" spans="1:6" ht="20.100000000000001" customHeight="1" x14ac:dyDescent="0.3">
      <c r="A108" s="20" t="s">
        <v>123</v>
      </c>
      <c r="B108" s="50" t="s">
        <v>124</v>
      </c>
      <c r="C108" s="30" t="s">
        <v>140</v>
      </c>
      <c r="D108" s="59">
        <f>D109</f>
        <v>10100</v>
      </c>
      <c r="E108" s="59">
        <f t="shared" ref="E108:E109" si="30">E109</f>
        <v>10525.8</v>
      </c>
      <c r="F108" s="26"/>
    </row>
    <row r="109" spans="1:6" ht="35.1" customHeight="1" x14ac:dyDescent="0.3">
      <c r="A109" s="31" t="s">
        <v>32</v>
      </c>
      <c r="B109" s="50" t="s">
        <v>124</v>
      </c>
      <c r="C109" s="42" t="s">
        <v>126</v>
      </c>
      <c r="D109" s="58">
        <f>D110</f>
        <v>10100</v>
      </c>
      <c r="E109" s="58">
        <f t="shared" si="30"/>
        <v>10525.8</v>
      </c>
      <c r="F109" s="26"/>
    </row>
    <row r="110" spans="1:6" ht="35.1" customHeight="1" x14ac:dyDescent="0.3">
      <c r="A110" s="31" t="s">
        <v>31</v>
      </c>
      <c r="B110" s="50" t="s">
        <v>124</v>
      </c>
      <c r="C110" s="42" t="s">
        <v>125</v>
      </c>
      <c r="D110" s="58">
        <f>'Приложение № 4'!G160</f>
        <v>10100</v>
      </c>
      <c r="E110" s="58">
        <f>'Приложение № 4'!H160</f>
        <v>10525.8</v>
      </c>
      <c r="F110" s="26"/>
    </row>
    <row r="111" spans="1:6" ht="31.5" hidden="1" customHeight="1" x14ac:dyDescent="0.3">
      <c r="A111" s="31" t="s">
        <v>66</v>
      </c>
      <c r="B111" s="50" t="s">
        <v>129</v>
      </c>
      <c r="C111" s="30" t="s">
        <v>140</v>
      </c>
      <c r="D111" s="59">
        <f>D112</f>
        <v>0</v>
      </c>
      <c r="E111" s="59">
        <f t="shared" ref="E111:E112" si="31">E112</f>
        <v>0</v>
      </c>
      <c r="F111" s="26"/>
    </row>
    <row r="112" spans="1:6" ht="35.1" hidden="1" customHeight="1" x14ac:dyDescent="0.3">
      <c r="A112" s="31" t="s">
        <v>32</v>
      </c>
      <c r="B112" s="50" t="s">
        <v>129</v>
      </c>
      <c r="C112" s="30">
        <v>200</v>
      </c>
      <c r="D112" s="59">
        <f>D113</f>
        <v>0</v>
      </c>
      <c r="E112" s="59">
        <f t="shared" si="31"/>
        <v>0</v>
      </c>
      <c r="F112" s="26"/>
    </row>
    <row r="113" spans="1:6" ht="35.1" hidden="1" customHeight="1" x14ac:dyDescent="0.3">
      <c r="A113" s="33" t="s">
        <v>31</v>
      </c>
      <c r="B113" s="51" t="s">
        <v>129</v>
      </c>
      <c r="C113" s="35">
        <v>240</v>
      </c>
      <c r="D113" s="60">
        <f>'Приложение № 4'!G172</f>
        <v>0</v>
      </c>
      <c r="E113" s="60">
        <f>'Приложение № 4'!H172</f>
        <v>0</v>
      </c>
      <c r="F113" s="26"/>
    </row>
    <row r="114" spans="1:6" ht="21.6" customHeight="1" x14ac:dyDescent="0.3">
      <c r="A114" s="256" t="s">
        <v>52</v>
      </c>
      <c r="B114" s="257"/>
      <c r="C114" s="258"/>
      <c r="D114" s="137">
        <f>D10+D11+D32</f>
        <v>7840380.0599999996</v>
      </c>
      <c r="E114" s="137">
        <f>E10+E11+E32</f>
        <v>8013490.0599999996</v>
      </c>
    </row>
  </sheetData>
  <mergeCells count="7">
    <mergeCell ref="A114:C114"/>
    <mergeCell ref="D8:E8"/>
    <mergeCell ref="A7:E7"/>
    <mergeCell ref="D4:E4"/>
    <mergeCell ref="A8:A9"/>
    <mergeCell ref="B8:B9"/>
    <mergeCell ref="C8:C9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8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'Приложение № 1'!Заголовки_для_печати</vt:lpstr>
      <vt:lpstr>'Приложение № 2'!Заголовки_для_печати</vt:lpstr>
      <vt:lpstr>'Приложение № 3'!Заголовки_для_печати</vt:lpstr>
      <vt:lpstr>'Приложение № 4'!Заголовки_для_печати</vt:lpstr>
      <vt:lpstr>'Приложение № 5'!Заголовки_для_печати</vt:lpstr>
      <vt:lpstr>'Приложение № 1'!Область_печати</vt:lpstr>
      <vt:lpstr>'Приложение № 3'!Область_печати</vt:lpstr>
      <vt:lpstr>'Приложение № 4'!Область_печати</vt:lpstr>
      <vt:lpstr>'Приложение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2022-11-24T06:22:52Z</dcterms:modified>
</cp:coreProperties>
</file>