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2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  <externalReference r:id="rId6"/>
  </externalReferences>
  <definedNames>
    <definedName name="_GoBack" localSheetId="2">Расходы!#REF!</definedName>
    <definedName name="_xlnm._FilterDatabase" localSheetId="2" hidden="1">Расходы!$B$4:$C$31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Доходы!$3:$4</definedName>
    <definedName name="_xlnm.Print_Titles" localSheetId="1">Источники!$3:$4</definedName>
    <definedName name="_xlnm.Print_Titles" localSheetId="2">Расходы!$3:$4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Доходы!$A$1:$F$65</definedName>
    <definedName name="_xlnm.Print_Area" localSheetId="3">'по распорядителям'!$A$1:$E$5</definedName>
    <definedName name="_xlnm.Print_Area" localSheetId="2">Расходы!$A$1:$G$31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52511"/>
</workbook>
</file>

<file path=xl/calcChain.xml><?xml version="1.0" encoding="utf-8"?>
<calcChain xmlns="http://schemas.openxmlformats.org/spreadsheetml/2006/main">
  <c r="E5" i="4" l="1"/>
  <c r="D21" i="4"/>
  <c r="C21" i="4"/>
  <c r="C20" i="4" s="1"/>
  <c r="C19" i="4" s="1"/>
  <c r="E20" i="4"/>
  <c r="E19" i="4" s="1"/>
  <c r="D20" i="4"/>
  <c r="D19" i="4" s="1"/>
  <c r="F62" i="4" l="1"/>
  <c r="F63" i="4"/>
  <c r="F64" i="4"/>
  <c r="F58" i="4"/>
  <c r="F59" i="4"/>
  <c r="E6" i="2" l="1"/>
  <c r="D56" i="4" l="1"/>
  <c r="C52" i="4"/>
  <c r="D51" i="4"/>
  <c r="D37" i="4"/>
  <c r="C41" i="4"/>
  <c r="C37" i="4"/>
  <c r="D15" i="4"/>
  <c r="D14" i="4"/>
  <c r="D12" i="4"/>
  <c r="D9" i="4"/>
  <c r="D7" i="4"/>
  <c r="C13" i="4"/>
  <c r="C11" i="4"/>
  <c r="C8" i="4"/>
  <c r="C10" i="4" l="1"/>
  <c r="E8" i="4"/>
  <c r="E22" i="4"/>
  <c r="E52" i="4" l="1"/>
  <c r="E29" i="2"/>
  <c r="E27" i="2"/>
  <c r="E25" i="2"/>
  <c r="E19" i="2"/>
  <c r="E16" i="2"/>
  <c r="E14" i="2"/>
  <c r="E5" i="2"/>
  <c r="E12" i="2"/>
  <c r="G6" i="2"/>
  <c r="G8" i="2"/>
  <c r="G13" i="2"/>
  <c r="G15" i="2"/>
  <c r="G18" i="2"/>
  <c r="G20" i="2"/>
  <c r="G21" i="2"/>
  <c r="G22" i="2"/>
  <c r="G24" i="2"/>
  <c r="G26" i="2"/>
  <c r="G28" i="2"/>
  <c r="G30" i="2"/>
  <c r="G17" i="2"/>
  <c r="E61" i="4"/>
  <c r="E31" i="2" l="1"/>
  <c r="F9" i="4"/>
  <c r="F15" i="4"/>
  <c r="F18" i="4"/>
  <c r="F25" i="4"/>
  <c r="F26" i="4"/>
  <c r="F28" i="4"/>
  <c r="F29" i="4"/>
  <c r="F31" i="4"/>
  <c r="F32" i="4"/>
  <c r="F36" i="4"/>
  <c r="F38" i="4"/>
  <c r="F39" i="4"/>
  <c r="F40" i="4"/>
  <c r="F42" i="4"/>
  <c r="F43" i="4"/>
  <c r="F44" i="4"/>
  <c r="F45" i="4"/>
  <c r="F46" i="4"/>
  <c r="F47" i="4"/>
  <c r="F48" i="4"/>
  <c r="F49" i="4"/>
  <c r="F50" i="4"/>
  <c r="F53" i="4"/>
  <c r="F56" i="4"/>
  <c r="F60" i="4"/>
  <c r="E11" i="4"/>
  <c r="E57" i="4"/>
  <c r="F57" i="4" s="1"/>
  <c r="E41" i="4"/>
  <c r="E35" i="4"/>
  <c r="E13" i="4"/>
  <c r="E6" i="4"/>
  <c r="D61" i="4"/>
  <c r="F61" i="4" s="1"/>
  <c r="C61" i="4"/>
  <c r="D57" i="4"/>
  <c r="C57" i="4"/>
  <c r="D52" i="4"/>
  <c r="F52" i="4" s="1"/>
  <c r="D41" i="4"/>
  <c r="F37" i="4"/>
  <c r="C35" i="4"/>
  <c r="E30" i="4"/>
  <c r="D30" i="4"/>
  <c r="C30" i="4"/>
  <c r="D27" i="4"/>
  <c r="F27" i="4" s="1"/>
  <c r="C27" i="4"/>
  <c r="D22" i="4"/>
  <c r="C22" i="4"/>
  <c r="D17" i="4"/>
  <c r="D16" i="4" s="1"/>
  <c r="F16" i="4" s="1"/>
  <c r="C17" i="4"/>
  <c r="C16" i="4" s="1"/>
  <c r="D13" i="4"/>
  <c r="D11" i="4"/>
  <c r="D8" i="4"/>
  <c r="F8" i="4" s="1"/>
  <c r="F7" i="4"/>
  <c r="C6" i="4"/>
  <c r="F30" i="4" l="1"/>
  <c r="F41" i="4"/>
  <c r="D10" i="4"/>
  <c r="C5" i="4"/>
  <c r="F13" i="4"/>
  <c r="D6" i="4"/>
  <c r="F6" i="4" s="1"/>
  <c r="D35" i="4"/>
  <c r="F35" i="4" s="1"/>
  <c r="F55" i="4"/>
  <c r="F17" i="4"/>
  <c r="F11" i="4"/>
  <c r="F12" i="4"/>
  <c r="F51" i="4"/>
  <c r="F14" i="4"/>
  <c r="D18" i="5"/>
  <c r="D17" i="5" s="1"/>
  <c r="D16" i="5" s="1"/>
  <c r="D15" i="5" s="1"/>
  <c r="C4" i="6"/>
  <c r="C5" i="6" s="1"/>
  <c r="C34" i="4"/>
  <c r="C33" i="4" s="1"/>
  <c r="E10" i="4"/>
  <c r="E34" i="4"/>
  <c r="E33" i="4" s="1"/>
  <c r="D5" i="4" l="1"/>
  <c r="F5" i="4" s="1"/>
  <c r="D34" i="4"/>
  <c r="D33" i="4" s="1"/>
  <c r="F10" i="4"/>
  <c r="C65" i="4"/>
  <c r="C14" i="5" s="1"/>
  <c r="C13" i="5" s="1"/>
  <c r="C12" i="5" s="1"/>
  <c r="C11" i="5" s="1"/>
  <c r="F34" i="4" l="1"/>
  <c r="D65" i="4"/>
  <c r="D14" i="5" s="1"/>
  <c r="D13" i="5" s="1"/>
  <c r="D12" i="5" s="1"/>
  <c r="D11" i="5" s="1"/>
  <c r="D10" i="5" s="1"/>
  <c r="D19" i="5" s="1"/>
  <c r="F33" i="4"/>
  <c r="E65" i="4"/>
  <c r="F65" i="4" l="1"/>
  <c r="E14" i="5"/>
  <c r="F14" i="5" l="1"/>
  <c r="E13" i="5"/>
  <c r="E12" i="5" l="1"/>
  <c r="F13" i="5"/>
  <c r="E11" i="5" l="1"/>
  <c r="F12" i="5"/>
  <c r="F11" i="5" l="1"/>
  <c r="F23" i="2" l="1"/>
  <c r="G23" i="2" s="1"/>
  <c r="D23" i="2"/>
  <c r="D16" i="2"/>
  <c r="D27" i="2" l="1"/>
  <c r="D25" i="2"/>
  <c r="D29" i="2"/>
  <c r="D14" i="2"/>
  <c r="D19" i="2"/>
  <c r="D12" i="2" l="1"/>
  <c r="D5" i="2"/>
  <c r="F16" i="2" l="1"/>
  <c r="G16" i="2" s="1"/>
  <c r="D31" i="2"/>
  <c r="B4" i="6" l="1"/>
  <c r="B5" i="6" s="1"/>
  <c r="C18" i="5"/>
  <c r="C17" i="5" s="1"/>
  <c r="C16" i="5" s="1"/>
  <c r="C15" i="5" s="1"/>
  <c r="C10" i="5" s="1"/>
  <c r="C19" i="5" s="1"/>
  <c r="F27" i="2"/>
  <c r="G27" i="2" s="1"/>
  <c r="F25" i="2"/>
  <c r="G25" i="2" s="1"/>
  <c r="F19" i="2"/>
  <c r="G19" i="2" s="1"/>
  <c r="G11" i="2"/>
  <c r="G10" i="2"/>
  <c r="F29" i="2"/>
  <c r="G29" i="2" s="1"/>
  <c r="F14" i="2" l="1"/>
  <c r="G14" i="2" s="1"/>
  <c r="G9" i="2"/>
  <c r="G7" i="2"/>
  <c r="F12" i="2"/>
  <c r="G12" i="2" s="1"/>
  <c r="F5" i="2" l="1"/>
  <c r="G5" i="2" s="1"/>
  <c r="F31" i="2" l="1"/>
  <c r="E18" i="5" s="1"/>
  <c r="F18" i="5" l="1"/>
  <c r="E17" i="5"/>
  <c r="G31" i="2"/>
  <c r="D4" i="6"/>
  <c r="E16" i="5" l="1"/>
  <c r="F17" i="5"/>
  <c r="D5" i="6"/>
  <c r="E4" i="6"/>
  <c r="E5" i="6" s="1"/>
  <c r="E15" i="5" l="1"/>
  <c r="F16" i="5"/>
  <c r="F15" i="5" l="1"/>
  <c r="E10" i="5"/>
  <c r="E19" i="5" l="1"/>
</calcChain>
</file>

<file path=xl/sharedStrings.xml><?xml version="1.0" encoding="utf-8"?>
<sst xmlns="http://schemas.openxmlformats.org/spreadsheetml/2006/main" count="263" uniqueCount="207">
  <si>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</si>
  <si>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</si>
  <si>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</si>
  <si>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</si>
  <si>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</si>
  <si>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</si>
  <si>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</si>
  <si>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</si>
  <si>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</si>
  <si>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</si>
  <si>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</si>
  <si>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</si>
  <si>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</si>
  <si>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</si>
  <si>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</si>
  <si>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</si>
  <si>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</si>
  <si>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</si>
  <si>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</si>
  <si>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</si>
  <si>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</si>
  <si>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</si>
  <si>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</si>
  <si>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</si>
  <si>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</si>
  <si>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</si>
  <si>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</si>
  <si>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</si>
  <si>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</si>
  <si>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</si>
  <si>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</si>
  <si>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</si>
  <si>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</si>
  <si>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</si>
  <si>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</si>
  <si>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</si>
  <si>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</si>
  <si>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</si>
  <si>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</si>
  <si>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</si>
  <si>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</si>
  <si>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</si>
  <si>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</si>
  <si>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</si>
  <si>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</si>
  <si>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</si>
  <si>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</si>
  <si>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</si>
  <si>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</si>
  <si>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</si>
  <si>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</si>
  <si>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</si>
  <si>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</si>
  <si>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</si>
  <si>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</si>
  <si>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</si>
  <si>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</si>
  <si>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</si>
  <si>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</si>
  <si>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</si>
  <si>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</si>
  <si>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</si>
  <si>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</si>
  <si>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</si>
  <si>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</si>
  <si>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</si>
  <si>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</si>
  <si>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</si>
  <si>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</si>
  <si>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</si>
  <si>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</si>
  <si>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</si>
  <si>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</si>
  <si>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</si>
  <si>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</si>
  <si>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</si>
  <si>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</si>
  <si>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</si>
  <si>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</si>
  <si>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</si>
  <si>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</si>
  <si>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</si>
  <si>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</si>
  <si>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</si>
  <si>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</si>
  <si>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</si>
  <si>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</si>
  <si>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</si>
  <si>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</si>
  <si>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</si>
  <si>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</si>
  <si>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</si>
  <si>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</si>
  <si>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</si>
  <si>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</si>
  <si>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</si>
  <si>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</si>
  <si>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</si>
  <si>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</si>
  <si>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</si>
  <si>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</si>
  <si>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</si>
  <si>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</si>
  <si>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</si>
  <si>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</si>
  <si>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</si>
  <si>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</si>
  <si>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</si>
  <si>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</si>
  <si>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</si>
  <si>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</si>
  <si>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</si>
  <si>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</si>
  <si>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</si>
  <si>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</si>
  <si>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</si>
  <si>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</si>
  <si>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</si>
  <si>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</si>
  <si>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</si>
  <si>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</si>
  <si>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</si>
  <si>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</si>
  <si>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</si>
  <si>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</si>
  <si>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</si>
  <si>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</si>
  <si>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</si>
  <si>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</si>
  <si>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</si>
  <si>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</si>
  <si>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</si>
  <si>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</si>
  <si>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</si>
  <si>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</si>
  <si>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</si>
  <si>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</si>
  <si>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</si>
  <si>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</si>
  <si>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</si>
  <si>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</si>
  <si>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</si>
  <si>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</si>
  <si>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</si>
  <si>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</si>
  <si>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</si>
  <si>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</si>
  <si>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</si>
  <si>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</si>
  <si>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</si>
  <si>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</si>
  <si>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</si>
  <si>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</si>
  <si>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</si>
  <si>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</si>
  <si>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</si>
  <si>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</si>
  <si>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</si>
  <si>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</si>
  <si>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</si>
  <si>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</si>
  <si>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</si>
  <si>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</si>
  <si>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</si>
  <si>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</si>
  <si>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</si>
  <si>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</si>
  <si>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</si>
  <si>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</si>
  <si>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</si>
  <si>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</si>
  <si>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</si>
  <si>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</si>
  <si>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</si>
  <si>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</si>
  <si>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</si>
  <si>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</si>
  <si>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</si>
  <si>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</si>
  <si>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</si>
  <si>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</si>
  <si>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</si>
  <si>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</si>
  <si>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</si>
  <si>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</si>
  <si>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</si>
  <si>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</si>
  <si>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</si>
  <si>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</si>
  <si>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Сумма, рублей</t>
  </si>
  <si>
    <t>Исполнено, рублей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</si>
  <si>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</si>
  <si>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</si>
  <si>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</si>
  <si>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</si>
  <si>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</si>
  <si>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2 07 05030 10 0000 150</t>
  </si>
  <si>
    <t>ЗАДОЛЖЕННОСТЬ И ПЕРЕРАСЧЕТЫ ПО ОТМЕНЕННЫМ НАЛОГАМ, СБОРАМ И ИНЫМ ОБЯЗАТЕЛЬНЫМ ПЛАТЕЖАМ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</si>
  <si>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</si>
  <si>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</si>
  <si>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</si>
  <si>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</si>
  <si>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1 09 04053 10 0000 110</t>
  </si>
  <si>
    <t>Справка об исполнении бюджета сельского поселения "Усть-Шоношское" Вельского муниципального района Архангельской области по расходам на 01.10.2022 года по разделам и подразделам функциональной классификации расходов бюджетов РФ</t>
  </si>
  <si>
    <t>Справка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01.10.2022 года</t>
  </si>
  <si>
    <t xml:space="preserve">           Справка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01.10.2022 года </t>
  </si>
  <si>
    <t>Справка об исполнении бюджета сельского поселения "Усть-Шоношское" Вельского муниципального района Архангельской области по доходам на 01.10.2022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</si>
</sst>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68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41;&#1102;&#1076;&#1078;&#1077;&#1090;%202022-2024/&#1059;&#1089;&#1090;&#1100;-&#1042;&#1077;&#1083;&#1100;/&#1048;&#1089;&#1087;&#1086;&#1083;&#1085;&#1077;&#1085;&#1080;&#1077;/1%20&#1087;&#1086;&#1083;&#1091;&#1075;&#1086;&#1076;&#1080;&#1077;/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>
        <row r="21">
          <cell r="C21">
            <v>0</v>
          </cell>
          <cell r="D21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view="pageBreakPreview" topLeftCell="A7" zoomScaleNormal="100" zoomScaleSheetLayoutView="100" workbookViewId="0">
      <selection activeCell="A5" sqref="A5:XFD65"/>
    </sheetView>
  </sheetViews>
  <sheetFormatPr defaultRowHeight="15.75" x14ac:dyDescent="0.2"/>
  <cols>
    <col min="1" max="1" width="59.5703125" style="41" customWidth="1"/>
    <col min="2" max="2" width="27.7109375" style="41" customWidth="1"/>
    <col min="3" max="4" width="17.7109375" style="77" customWidth="1"/>
    <col min="5" max="5" width="17.7109375" style="79" customWidth="1"/>
    <col min="6" max="6" width="11.85546875" style="79" customWidth="1"/>
    <col min="7" max="16384" width="9.140625" style="41"/>
  </cols>
  <sheetData>
    <row r="1" spans="1:6" ht="53.1" customHeight="1" x14ac:dyDescent="0.2">
      <c r="A1" s="151" t="s">
        <v>206</v>
      </c>
      <c r="B1" s="151"/>
      <c r="C1" s="151"/>
      <c r="D1" s="151"/>
      <c r="E1" s="151"/>
      <c r="F1" s="151"/>
    </row>
    <row r="2" spans="1:6" ht="64.5" hidden="1" customHeight="1" x14ac:dyDescent="0.25">
      <c r="A2" s="152" t="s">
        <v>46</v>
      </c>
      <c r="B2" s="152"/>
      <c r="C2" s="152"/>
      <c r="D2" s="152"/>
    </row>
    <row r="3" spans="1:6" ht="23.25" customHeight="1" x14ac:dyDescent="0.2">
      <c r="A3" s="153" t="s">
        <v>47</v>
      </c>
      <c r="B3" s="153" t="s">
        <v>48</v>
      </c>
      <c r="C3" s="154" t="s">
        <v>189</v>
      </c>
      <c r="D3" s="154"/>
      <c r="E3" s="155" t="s">
        <v>190</v>
      </c>
      <c r="F3" s="150" t="s">
        <v>151</v>
      </c>
    </row>
    <row r="4" spans="1:6" ht="36.950000000000003" customHeight="1" x14ac:dyDescent="0.2">
      <c r="A4" s="153"/>
      <c r="B4" s="153"/>
      <c r="C4" s="42" t="s">
        <v>154</v>
      </c>
      <c r="D4" s="42" t="s">
        <v>153</v>
      </c>
      <c r="E4" s="155"/>
      <c r="F4" s="150" t="s">
        <v>152</v>
      </c>
    </row>
    <row r="5" spans="1:6" x14ac:dyDescent="0.2">
      <c r="A5" s="43" t="s">
        <v>49</v>
      </c>
      <c r="B5" s="44" t="s">
        <v>50</v>
      </c>
      <c r="C5" s="45">
        <f>C6+C8+C10+C16+C22+C27+C30</f>
        <v>427900</v>
      </c>
      <c r="D5" s="45">
        <f t="shared" ref="D5" si="0">D6+D8+D10+D16+D22+D27+D30</f>
        <v>427900</v>
      </c>
      <c r="E5" s="45">
        <f>E6+E8+E10+E16+E22+E27+E30+E19</f>
        <v>182358.46</v>
      </c>
      <c r="F5" s="86">
        <f t="shared" ref="F5:F6" si="1">E5/D5*100</f>
        <v>42.617074082729609</v>
      </c>
    </row>
    <row r="6" spans="1:6" ht="21" customHeight="1" x14ac:dyDescent="0.2">
      <c r="A6" s="46" t="s">
        <v>51</v>
      </c>
      <c r="B6" s="47" t="s">
        <v>52</v>
      </c>
      <c r="C6" s="48">
        <f>C7</f>
        <v>125300</v>
      </c>
      <c r="D6" s="48">
        <f t="shared" ref="D6:E6" si="2">D7</f>
        <v>125300</v>
      </c>
      <c r="E6" s="48">
        <f t="shared" si="2"/>
        <v>94408.81</v>
      </c>
      <c r="F6" s="82">
        <f t="shared" si="1"/>
        <v>75.346217079010373</v>
      </c>
    </row>
    <row r="7" spans="1:6" ht="17.45" customHeight="1" x14ac:dyDescent="0.2">
      <c r="A7" s="49" t="s">
        <v>53</v>
      </c>
      <c r="B7" s="47" t="s">
        <v>54</v>
      </c>
      <c r="C7" s="146">
        <v>125300</v>
      </c>
      <c r="D7" s="48">
        <f>C7</f>
        <v>125300</v>
      </c>
      <c r="E7" s="48">
        <v>94408.81</v>
      </c>
      <c r="F7" s="82">
        <f>E7/D7*100</f>
        <v>75.346217079010373</v>
      </c>
    </row>
    <row r="8" spans="1:6" ht="17.45" customHeight="1" x14ac:dyDescent="0.2">
      <c r="A8" s="50" t="s">
        <v>55</v>
      </c>
      <c r="B8" s="47" t="s">
        <v>56</v>
      </c>
      <c r="C8" s="146">
        <f>C9</f>
        <v>48800</v>
      </c>
      <c r="D8" s="48">
        <f t="shared" ref="D8:E8" si="3">D9</f>
        <v>48800</v>
      </c>
      <c r="E8" s="48">
        <f t="shared" si="3"/>
        <v>0</v>
      </c>
      <c r="F8" s="82">
        <f t="shared" ref="F8:F65" si="4">E8/D8*100</f>
        <v>0</v>
      </c>
    </row>
    <row r="9" spans="1:6" ht="17.45" customHeight="1" x14ac:dyDescent="0.2">
      <c r="A9" s="49" t="s">
        <v>57</v>
      </c>
      <c r="B9" s="47" t="s">
        <v>58</v>
      </c>
      <c r="C9" s="146">
        <v>48800</v>
      </c>
      <c r="D9" s="48">
        <f>C9</f>
        <v>48800</v>
      </c>
      <c r="E9" s="48"/>
      <c r="F9" s="82">
        <f t="shared" si="4"/>
        <v>0</v>
      </c>
    </row>
    <row r="10" spans="1:6" x14ac:dyDescent="0.2">
      <c r="A10" s="50" t="s">
        <v>59</v>
      </c>
      <c r="B10" s="47" t="s">
        <v>60</v>
      </c>
      <c r="C10" s="146">
        <f>C11+C13</f>
        <v>253800</v>
      </c>
      <c r="D10" s="48">
        <f t="shared" ref="D10:E10" si="5">D11+D13</f>
        <v>253800</v>
      </c>
      <c r="E10" s="48">
        <f t="shared" si="5"/>
        <v>84578.37000000001</v>
      </c>
      <c r="F10" s="82">
        <f t="shared" si="4"/>
        <v>33.324810874704497</v>
      </c>
    </row>
    <row r="11" spans="1:6" x14ac:dyDescent="0.2">
      <c r="A11" s="50" t="s">
        <v>61</v>
      </c>
      <c r="B11" s="47" t="s">
        <v>62</v>
      </c>
      <c r="C11" s="146">
        <f>C12</f>
        <v>51500</v>
      </c>
      <c r="D11" s="48">
        <f t="shared" ref="D11:E11" si="6">D12</f>
        <v>51500</v>
      </c>
      <c r="E11" s="48">
        <f t="shared" si="6"/>
        <v>670.24</v>
      </c>
      <c r="F11" s="82">
        <f t="shared" si="4"/>
        <v>1.3014368932038836</v>
      </c>
    </row>
    <row r="12" spans="1:6" ht="47.25" x14ac:dyDescent="0.2">
      <c r="A12" s="49" t="s">
        <v>63</v>
      </c>
      <c r="B12" s="47" t="s">
        <v>64</v>
      </c>
      <c r="C12" s="146">
        <v>51500</v>
      </c>
      <c r="D12" s="48">
        <f>C12</f>
        <v>51500</v>
      </c>
      <c r="E12" s="48">
        <v>670.24</v>
      </c>
      <c r="F12" s="82">
        <f t="shared" si="4"/>
        <v>1.3014368932038836</v>
      </c>
    </row>
    <row r="13" spans="1:6" x14ac:dyDescent="0.2">
      <c r="A13" s="51" t="s">
        <v>65</v>
      </c>
      <c r="B13" s="52" t="s">
        <v>66</v>
      </c>
      <c r="C13" s="146">
        <f>SUM(C14:C15)</f>
        <v>202300</v>
      </c>
      <c r="D13" s="48">
        <f t="shared" ref="D13:E13" si="7">SUM(D14:D15)</f>
        <v>202300</v>
      </c>
      <c r="E13" s="48">
        <f t="shared" si="7"/>
        <v>83908.13</v>
      </c>
      <c r="F13" s="82">
        <f t="shared" si="4"/>
        <v>41.477078596144338</v>
      </c>
    </row>
    <row r="14" spans="1:6" x14ac:dyDescent="0.2">
      <c r="A14" s="53" t="s">
        <v>67</v>
      </c>
      <c r="B14" s="52" t="s">
        <v>68</v>
      </c>
      <c r="C14" s="146">
        <v>100000</v>
      </c>
      <c r="D14" s="48">
        <f>C14</f>
        <v>100000</v>
      </c>
      <c r="E14" s="48">
        <v>53071.38</v>
      </c>
      <c r="F14" s="82">
        <f t="shared" si="4"/>
        <v>53.071380000000005</v>
      </c>
    </row>
    <row r="15" spans="1:6" x14ac:dyDescent="0.2">
      <c r="A15" s="53" t="s">
        <v>69</v>
      </c>
      <c r="B15" s="47" t="s">
        <v>70</v>
      </c>
      <c r="C15" s="146">
        <v>102300</v>
      </c>
      <c r="D15" s="48">
        <f>C15</f>
        <v>102300</v>
      </c>
      <c r="E15" s="48">
        <v>30836.75</v>
      </c>
      <c r="F15" s="82">
        <f t="shared" si="4"/>
        <v>30.14345063538612</v>
      </c>
    </row>
    <row r="16" spans="1:6" hidden="1" x14ac:dyDescent="0.2">
      <c r="A16" s="50" t="s">
        <v>71</v>
      </c>
      <c r="B16" s="47" t="s">
        <v>72</v>
      </c>
      <c r="C16" s="48">
        <f>C17</f>
        <v>0</v>
      </c>
      <c r="D16" s="48">
        <f t="shared" ref="D16:D17" si="8">D17</f>
        <v>0</v>
      </c>
      <c r="E16" s="81"/>
      <c r="F16" s="84" t="e">
        <f t="shared" si="4"/>
        <v>#DIV/0!</v>
      </c>
    </row>
    <row r="17" spans="1:6" ht="51.75" hidden="1" customHeight="1" x14ac:dyDescent="0.2">
      <c r="A17" s="54" t="s">
        <v>73</v>
      </c>
      <c r="B17" s="47" t="s">
        <v>74</v>
      </c>
      <c r="C17" s="48">
        <f>C18</f>
        <v>0</v>
      </c>
      <c r="D17" s="48">
        <f t="shared" si="8"/>
        <v>0</v>
      </c>
      <c r="E17" s="48"/>
      <c r="F17" s="82" t="e">
        <f t="shared" si="4"/>
        <v>#DIV/0!</v>
      </c>
    </row>
    <row r="18" spans="1:6" ht="84.75" hidden="1" customHeight="1" x14ac:dyDescent="0.2">
      <c r="A18" s="49" t="s">
        <v>75</v>
      </c>
      <c r="B18" s="47" t="s">
        <v>76</v>
      </c>
      <c r="C18" s="48"/>
      <c r="D18" s="48"/>
      <c r="E18" s="48"/>
      <c r="F18" s="82" t="e">
        <f t="shared" si="4"/>
        <v>#DIV/0!</v>
      </c>
    </row>
    <row r="19" spans="1:6" ht="47.25" x14ac:dyDescent="0.2">
      <c r="A19" s="50" t="s">
        <v>197</v>
      </c>
      <c r="B19" s="47" t="s">
        <v>198</v>
      </c>
      <c r="C19" s="48">
        <f t="shared" ref="C19:D20" si="9">C20</f>
        <v>0</v>
      </c>
      <c r="D19" s="48">
        <f t="shared" si="9"/>
        <v>0</v>
      </c>
      <c r="E19" s="48">
        <f>E20</f>
        <v>0.03</v>
      </c>
      <c r="F19" s="82"/>
    </row>
    <row r="20" spans="1:6" x14ac:dyDescent="0.2">
      <c r="A20" s="50" t="s">
        <v>199</v>
      </c>
      <c r="B20" s="47" t="s">
        <v>200</v>
      </c>
      <c r="C20" s="48">
        <f t="shared" si="9"/>
        <v>0</v>
      </c>
      <c r="D20" s="48">
        <f t="shared" si="9"/>
        <v>0</v>
      </c>
      <c r="E20" s="48">
        <f>E21</f>
        <v>0.03</v>
      </c>
      <c r="F20" s="82"/>
    </row>
    <row r="21" spans="1:6" ht="31.5" x14ac:dyDescent="0.2">
      <c r="A21" s="49" t="s">
        <v>201</v>
      </c>
      <c r="B21" s="47" t="s">
        <v>202</v>
      </c>
      <c r="C21" s="48">
        <f>[2]Доходы!$C$21</f>
        <v>0</v>
      </c>
      <c r="D21" s="48">
        <f>[2]Доходы!$D$21</f>
        <v>0</v>
      </c>
      <c r="E21" s="48">
        <v>0.03</v>
      </c>
      <c r="F21" s="82"/>
    </row>
    <row r="22" spans="1:6" ht="57" customHeight="1" x14ac:dyDescent="0.2">
      <c r="A22" s="46" t="s">
        <v>77</v>
      </c>
      <c r="B22" s="47" t="s">
        <v>78</v>
      </c>
      <c r="C22" s="48">
        <f>SUM(C23:C26)</f>
        <v>0</v>
      </c>
      <c r="D22" s="48">
        <f t="shared" ref="D22:E22" si="10">SUM(D23:D26)</f>
        <v>0</v>
      </c>
      <c r="E22" s="48">
        <f t="shared" si="10"/>
        <v>3371.25</v>
      </c>
      <c r="F22" s="82"/>
    </row>
    <row r="23" spans="1:6" ht="79.5" hidden="1" customHeight="1" x14ac:dyDescent="0.2">
      <c r="A23" s="55" t="s">
        <v>79</v>
      </c>
      <c r="B23" s="47" t="s">
        <v>80</v>
      </c>
      <c r="C23" s="48"/>
      <c r="D23" s="48"/>
      <c r="E23" s="48"/>
      <c r="F23" s="82"/>
    </row>
    <row r="24" spans="1:6" ht="88.5" customHeight="1" x14ac:dyDescent="0.2">
      <c r="A24" s="56" t="s">
        <v>81</v>
      </c>
      <c r="B24" s="47" t="s">
        <v>82</v>
      </c>
      <c r="C24" s="48">
        <v>0</v>
      </c>
      <c r="D24" s="48">
        <v>0</v>
      </c>
      <c r="E24" s="48">
        <v>3371.25</v>
      </c>
      <c r="F24" s="83"/>
    </row>
    <row r="25" spans="1:6" s="58" customFormat="1" ht="47.25" hidden="1" x14ac:dyDescent="0.25">
      <c r="A25" s="57" t="s">
        <v>83</v>
      </c>
      <c r="B25" s="145" t="s">
        <v>84</v>
      </c>
      <c r="C25" s="48"/>
      <c r="D25" s="48"/>
      <c r="E25" s="48"/>
      <c r="F25" s="84" t="e">
        <f t="shared" si="4"/>
        <v>#DIV/0!</v>
      </c>
    </row>
    <row r="26" spans="1:6" s="58" customFormat="1" ht="94.5" hidden="1" x14ac:dyDescent="0.25">
      <c r="A26" s="57" t="s">
        <v>85</v>
      </c>
      <c r="B26" s="145" t="s">
        <v>86</v>
      </c>
      <c r="C26" s="48"/>
      <c r="D26" s="48"/>
      <c r="E26" s="48"/>
      <c r="F26" s="82" t="e">
        <f t="shared" si="4"/>
        <v>#DIV/0!</v>
      </c>
    </row>
    <row r="27" spans="1:6" s="58" customFormat="1" ht="31.5" hidden="1" x14ac:dyDescent="0.25">
      <c r="A27" s="59" t="s">
        <v>87</v>
      </c>
      <c r="B27" s="145" t="s">
        <v>88</v>
      </c>
      <c r="C27" s="48">
        <f>SUM(C28:C29)</f>
        <v>0</v>
      </c>
      <c r="D27" s="48">
        <f t="shared" ref="D27" si="11">SUM(D28:D29)</f>
        <v>0</v>
      </c>
      <c r="E27" s="48"/>
      <c r="F27" s="82" t="e">
        <f t="shared" si="4"/>
        <v>#DIV/0!</v>
      </c>
    </row>
    <row r="28" spans="1:6" s="58" customFormat="1" ht="113.25" hidden="1" customHeight="1" x14ac:dyDescent="0.25">
      <c r="A28" s="60" t="s">
        <v>89</v>
      </c>
      <c r="B28" s="145" t="s">
        <v>90</v>
      </c>
      <c r="C28" s="48"/>
      <c r="D28" s="48"/>
      <c r="E28" s="48"/>
      <c r="F28" s="82" t="e">
        <f t="shared" si="4"/>
        <v>#DIV/0!</v>
      </c>
    </row>
    <row r="29" spans="1:6" s="58" customFormat="1" ht="63" hidden="1" customHeight="1" x14ac:dyDescent="0.25">
      <c r="A29" s="60" t="s">
        <v>91</v>
      </c>
      <c r="B29" s="145" t="s">
        <v>92</v>
      </c>
      <c r="C29" s="48"/>
      <c r="D29" s="48"/>
      <c r="E29" s="48"/>
      <c r="F29" s="82" t="e">
        <f t="shared" si="4"/>
        <v>#DIV/0!</v>
      </c>
    </row>
    <row r="30" spans="1:6" hidden="1" x14ac:dyDescent="0.25">
      <c r="A30" s="61" t="s">
        <v>93</v>
      </c>
      <c r="B30" s="47" t="s">
        <v>94</v>
      </c>
      <c r="C30" s="48">
        <f>SUM(C31:C32)</f>
        <v>0</v>
      </c>
      <c r="D30" s="48">
        <f t="shared" ref="D30:E30" si="12">SUM(D31:D32)</f>
        <v>0</v>
      </c>
      <c r="E30" s="48">
        <f t="shared" si="12"/>
        <v>0</v>
      </c>
      <c r="F30" s="82" t="e">
        <f t="shared" si="4"/>
        <v>#DIV/0!</v>
      </c>
    </row>
    <row r="31" spans="1:6" ht="78.75" hidden="1" x14ac:dyDescent="0.25">
      <c r="A31" s="62" t="s">
        <v>95</v>
      </c>
      <c r="B31" s="47" t="s">
        <v>96</v>
      </c>
      <c r="C31" s="48"/>
      <c r="D31" s="48"/>
      <c r="E31" s="48"/>
      <c r="F31" s="82" t="e">
        <f t="shared" si="4"/>
        <v>#DIV/0!</v>
      </c>
    </row>
    <row r="32" spans="1:6" ht="69" hidden="1" customHeight="1" x14ac:dyDescent="0.2">
      <c r="A32" s="63" t="s">
        <v>97</v>
      </c>
      <c r="B32" s="64" t="s">
        <v>98</v>
      </c>
      <c r="C32" s="65"/>
      <c r="D32" s="65"/>
      <c r="E32" s="48"/>
      <c r="F32" s="82" t="e">
        <f t="shared" si="4"/>
        <v>#DIV/0!</v>
      </c>
    </row>
    <row r="33" spans="1:6" ht="20.100000000000001" customHeight="1" x14ac:dyDescent="0.2">
      <c r="A33" s="66" t="s">
        <v>99</v>
      </c>
      <c r="B33" s="67" t="s">
        <v>100</v>
      </c>
      <c r="C33" s="68">
        <f>C34+C61</f>
        <v>4914148.9499999993</v>
      </c>
      <c r="D33" s="68">
        <f>D34+D61+D63</f>
        <v>7360156.5299999993</v>
      </c>
      <c r="E33" s="68">
        <f>E34+E61+E63</f>
        <v>5587855.6899999995</v>
      </c>
      <c r="F33" s="86">
        <f t="shared" si="4"/>
        <v>75.920337661623066</v>
      </c>
    </row>
    <row r="34" spans="1:6" ht="31.5" x14ac:dyDescent="0.2">
      <c r="A34" s="46" t="s">
        <v>101</v>
      </c>
      <c r="B34" s="47" t="s">
        <v>102</v>
      </c>
      <c r="C34" s="48">
        <f>C35+C41+C52+C57</f>
        <v>4914148.9499999993</v>
      </c>
      <c r="D34" s="48">
        <f>D35+D41+D52+D57</f>
        <v>7291085.0599999996</v>
      </c>
      <c r="E34" s="48">
        <f>E35+E41+E52+E57</f>
        <v>5518784.2199999997</v>
      </c>
      <c r="F34" s="82">
        <f t="shared" si="4"/>
        <v>75.692221042336868</v>
      </c>
    </row>
    <row r="35" spans="1:6" ht="31.5" x14ac:dyDescent="0.2">
      <c r="A35" s="50" t="s">
        <v>103</v>
      </c>
      <c r="B35" s="47" t="s">
        <v>104</v>
      </c>
      <c r="C35" s="48">
        <f>SUM(C37:C40)</f>
        <v>1169487.6000000001</v>
      </c>
      <c r="D35" s="48">
        <f t="shared" ref="D35:E35" si="13">SUM(D37:D40)</f>
        <v>1169487.6000000001</v>
      </c>
      <c r="E35" s="48">
        <f t="shared" si="13"/>
        <v>876966.6</v>
      </c>
      <c r="F35" s="82">
        <f t="shared" si="4"/>
        <v>74.987250826772339</v>
      </c>
    </row>
    <row r="36" spans="1:6" hidden="1" x14ac:dyDescent="0.2">
      <c r="A36" s="49" t="s">
        <v>105</v>
      </c>
      <c r="B36" s="47"/>
      <c r="C36" s="48"/>
      <c r="D36" s="48"/>
      <c r="E36" s="48"/>
      <c r="F36" s="82" t="e">
        <f t="shared" si="4"/>
        <v>#DIV/0!</v>
      </c>
    </row>
    <row r="37" spans="1:6" ht="47.25" x14ac:dyDescent="0.2">
      <c r="A37" s="49" t="s">
        <v>106</v>
      </c>
      <c r="B37" s="47" t="s">
        <v>107</v>
      </c>
      <c r="C37" s="146">
        <f>905400+264087.6</f>
        <v>1169487.6000000001</v>
      </c>
      <c r="D37" s="146">
        <f>C37</f>
        <v>1169487.6000000001</v>
      </c>
      <c r="E37" s="48">
        <v>876966.6</v>
      </c>
      <c r="F37" s="82">
        <f t="shared" si="4"/>
        <v>74.987250826772339</v>
      </c>
    </row>
    <row r="38" spans="1:6" ht="31.5" hidden="1" x14ac:dyDescent="0.2">
      <c r="A38" s="49" t="s">
        <v>108</v>
      </c>
      <c r="B38" s="47" t="s">
        <v>109</v>
      </c>
      <c r="C38" s="146"/>
      <c r="D38" s="48"/>
      <c r="E38" s="48"/>
      <c r="F38" s="82" t="e">
        <f t="shared" si="4"/>
        <v>#DIV/0!</v>
      </c>
    </row>
    <row r="39" spans="1:6" ht="47.25" hidden="1" x14ac:dyDescent="0.2">
      <c r="A39" s="49" t="s">
        <v>110</v>
      </c>
      <c r="B39" s="47" t="s">
        <v>111</v>
      </c>
      <c r="C39" s="146"/>
      <c r="D39" s="48"/>
      <c r="E39" s="48"/>
      <c r="F39" s="82" t="e">
        <f t="shared" si="4"/>
        <v>#DIV/0!</v>
      </c>
    </row>
    <row r="40" spans="1:6" hidden="1" x14ac:dyDescent="0.2">
      <c r="A40" s="49" t="s">
        <v>112</v>
      </c>
      <c r="B40" s="47" t="s">
        <v>113</v>
      </c>
      <c r="C40" s="146"/>
      <c r="D40" s="48"/>
      <c r="E40" s="48"/>
      <c r="F40" s="82" t="e">
        <f t="shared" si="4"/>
        <v>#DIV/0!</v>
      </c>
    </row>
    <row r="41" spans="1:6" ht="33.75" customHeight="1" x14ac:dyDescent="0.2">
      <c r="A41" s="46" t="s">
        <v>114</v>
      </c>
      <c r="B41" s="47" t="s">
        <v>115</v>
      </c>
      <c r="C41" s="146">
        <f>SUM(C43:C51)</f>
        <v>3531000</v>
      </c>
      <c r="D41" s="48">
        <f t="shared" ref="D41:E41" si="14">SUM(D43:D51)</f>
        <v>3531000</v>
      </c>
      <c r="E41" s="48">
        <f t="shared" si="14"/>
        <v>2648100</v>
      </c>
      <c r="F41" s="82">
        <f t="shared" si="4"/>
        <v>74.995751911639758</v>
      </c>
    </row>
    <row r="42" spans="1:6" hidden="1" x14ac:dyDescent="0.2">
      <c r="A42" s="49" t="s">
        <v>105</v>
      </c>
      <c r="B42" s="47"/>
      <c r="C42" s="146"/>
      <c r="D42" s="48"/>
      <c r="E42" s="48"/>
      <c r="F42" s="82" t="e">
        <f t="shared" si="4"/>
        <v>#DIV/0!</v>
      </c>
    </row>
    <row r="43" spans="1:6" ht="110.25" hidden="1" x14ac:dyDescent="0.2">
      <c r="A43" s="69" t="s">
        <v>116</v>
      </c>
      <c r="B43" s="47" t="s">
        <v>117</v>
      </c>
      <c r="C43" s="146"/>
      <c r="D43" s="48"/>
      <c r="E43" s="48"/>
      <c r="F43" s="82" t="e">
        <f t="shared" si="4"/>
        <v>#DIV/0!</v>
      </c>
    </row>
    <row r="44" spans="1:6" ht="126" hidden="1" x14ac:dyDescent="0.2">
      <c r="A44" s="69" t="s">
        <v>118</v>
      </c>
      <c r="B44" s="47" t="s">
        <v>119</v>
      </c>
      <c r="C44" s="146"/>
      <c r="D44" s="48"/>
      <c r="E44" s="48"/>
      <c r="F44" s="82" t="e">
        <f t="shared" si="4"/>
        <v>#DIV/0!</v>
      </c>
    </row>
    <row r="45" spans="1:6" ht="94.5" hidden="1" x14ac:dyDescent="0.2">
      <c r="A45" s="69" t="s">
        <v>120</v>
      </c>
      <c r="B45" s="47" t="s">
        <v>121</v>
      </c>
      <c r="C45" s="146"/>
      <c r="D45" s="48"/>
      <c r="E45" s="48"/>
      <c r="F45" s="82" t="e">
        <f t="shared" si="4"/>
        <v>#DIV/0!</v>
      </c>
    </row>
    <row r="46" spans="1:6" ht="66" hidden="1" customHeight="1" x14ac:dyDescent="0.2">
      <c r="A46" s="69" t="s">
        <v>122</v>
      </c>
      <c r="B46" s="47" t="s">
        <v>123</v>
      </c>
      <c r="C46" s="146"/>
      <c r="D46" s="48"/>
      <c r="E46" s="48"/>
      <c r="F46" s="82" t="e">
        <f t="shared" si="4"/>
        <v>#DIV/0!</v>
      </c>
    </row>
    <row r="47" spans="1:6" ht="31.5" hidden="1" x14ac:dyDescent="0.2">
      <c r="A47" s="69" t="s">
        <v>124</v>
      </c>
      <c r="B47" s="47" t="s">
        <v>125</v>
      </c>
      <c r="C47" s="146"/>
      <c r="D47" s="48"/>
      <c r="E47" s="48"/>
      <c r="F47" s="82" t="e">
        <f t="shared" si="4"/>
        <v>#DIV/0!</v>
      </c>
    </row>
    <row r="48" spans="1:6" ht="40.5" hidden="1" customHeight="1" x14ac:dyDescent="0.2">
      <c r="A48" s="69" t="s">
        <v>126</v>
      </c>
      <c r="B48" s="47" t="s">
        <v>127</v>
      </c>
      <c r="C48" s="146"/>
      <c r="D48" s="48"/>
      <c r="E48" s="48"/>
      <c r="F48" s="82" t="e">
        <f t="shared" si="4"/>
        <v>#DIV/0!</v>
      </c>
    </row>
    <row r="49" spans="1:6" ht="36.75" hidden="1" customHeight="1" x14ac:dyDescent="0.2">
      <c r="A49" s="49" t="s">
        <v>128</v>
      </c>
      <c r="B49" s="47" t="s">
        <v>129</v>
      </c>
      <c r="C49" s="146"/>
      <c r="D49" s="48"/>
      <c r="E49" s="48"/>
      <c r="F49" s="82" t="e">
        <f t="shared" si="4"/>
        <v>#DIV/0!</v>
      </c>
    </row>
    <row r="50" spans="1:6" ht="47.25" hidden="1" x14ac:dyDescent="0.2">
      <c r="A50" s="49" t="s">
        <v>130</v>
      </c>
      <c r="B50" s="47" t="s">
        <v>131</v>
      </c>
      <c r="C50" s="146"/>
      <c r="D50" s="48"/>
      <c r="E50" s="48"/>
      <c r="F50" s="82" t="e">
        <f t="shared" si="4"/>
        <v>#DIV/0!</v>
      </c>
    </row>
    <row r="51" spans="1:6" x14ac:dyDescent="0.2">
      <c r="A51" s="49" t="s">
        <v>132</v>
      </c>
      <c r="B51" s="47" t="s">
        <v>133</v>
      </c>
      <c r="C51" s="148">
        <v>3531000</v>
      </c>
      <c r="D51" s="70">
        <f>C51</f>
        <v>3531000</v>
      </c>
      <c r="E51" s="48">
        <v>2648100</v>
      </c>
      <c r="F51" s="82">
        <f t="shared" si="4"/>
        <v>74.995751911639758</v>
      </c>
    </row>
    <row r="52" spans="1:6" ht="31.5" x14ac:dyDescent="0.2">
      <c r="A52" s="46" t="s">
        <v>134</v>
      </c>
      <c r="B52" s="47" t="s">
        <v>135</v>
      </c>
      <c r="C52" s="48">
        <f>SUM(C54:C56)</f>
        <v>213661.35</v>
      </c>
      <c r="D52" s="48">
        <f>SUM(D54:D56)</f>
        <v>219097.46</v>
      </c>
      <c r="E52" s="48">
        <f>SUM(E54:E56)</f>
        <v>172362.9</v>
      </c>
      <c r="F52" s="82">
        <f t="shared" si="4"/>
        <v>78.669510819522969</v>
      </c>
    </row>
    <row r="53" spans="1:6" hidden="1" x14ac:dyDescent="0.2">
      <c r="A53" s="49" t="s">
        <v>105</v>
      </c>
      <c r="B53" s="47"/>
      <c r="C53" s="48"/>
      <c r="D53" s="48"/>
      <c r="E53" s="48"/>
      <c r="F53" s="82" t="e">
        <f t="shared" si="4"/>
        <v>#DIV/0!</v>
      </c>
    </row>
    <row r="54" spans="1:6" ht="47.25" hidden="1" x14ac:dyDescent="0.2">
      <c r="A54" s="49" t="s">
        <v>136</v>
      </c>
      <c r="B54" s="47" t="s">
        <v>137</v>
      </c>
      <c r="C54" s="48"/>
      <c r="D54" s="48"/>
      <c r="E54" s="48"/>
      <c r="F54" s="82"/>
    </row>
    <row r="55" spans="1:6" ht="63" x14ac:dyDescent="0.2">
      <c r="A55" s="49" t="s">
        <v>191</v>
      </c>
      <c r="B55" s="47" t="s">
        <v>138</v>
      </c>
      <c r="C55" s="146">
        <v>126161.35</v>
      </c>
      <c r="D55" s="146">
        <v>131597.46</v>
      </c>
      <c r="E55" s="48">
        <v>106737.9</v>
      </c>
      <c r="F55" s="82">
        <f t="shared" si="4"/>
        <v>81.109392232950398</v>
      </c>
    </row>
    <row r="56" spans="1:6" x14ac:dyDescent="0.2">
      <c r="A56" s="49" t="s">
        <v>139</v>
      </c>
      <c r="B56" s="47" t="s">
        <v>140</v>
      </c>
      <c r="C56" s="48">
        <v>87500</v>
      </c>
      <c r="D56" s="48">
        <f>C56</f>
        <v>87500</v>
      </c>
      <c r="E56" s="48">
        <v>65625</v>
      </c>
      <c r="F56" s="82">
        <f t="shared" si="4"/>
        <v>75</v>
      </c>
    </row>
    <row r="57" spans="1:6" ht="31.5" x14ac:dyDescent="0.2">
      <c r="A57" s="46" t="s">
        <v>141</v>
      </c>
      <c r="B57" s="47" t="s">
        <v>142</v>
      </c>
      <c r="C57" s="48">
        <f>SUM(C59:C60)</f>
        <v>0</v>
      </c>
      <c r="D57" s="48">
        <f t="shared" ref="D57:E57" si="15">SUM(D59:D60)</f>
        <v>2371500</v>
      </c>
      <c r="E57" s="48">
        <f t="shared" si="15"/>
        <v>1821354.72</v>
      </c>
      <c r="F57" s="82">
        <f t="shared" si="4"/>
        <v>76.80180139152435</v>
      </c>
    </row>
    <row r="58" spans="1:6" hidden="1" x14ac:dyDescent="0.2">
      <c r="A58" s="71" t="s">
        <v>105</v>
      </c>
      <c r="B58" s="47"/>
      <c r="C58" s="48"/>
      <c r="D58" s="48"/>
      <c r="E58" s="48"/>
      <c r="F58" s="82" t="e">
        <f t="shared" si="4"/>
        <v>#DIV/0!</v>
      </c>
    </row>
    <row r="59" spans="1:6" ht="78.75" x14ac:dyDescent="0.2">
      <c r="A59" s="49" t="s">
        <v>143</v>
      </c>
      <c r="B59" s="52" t="s">
        <v>144</v>
      </c>
      <c r="C59" s="48">
        <v>0</v>
      </c>
      <c r="D59" s="48">
        <v>1754500</v>
      </c>
      <c r="E59" s="48">
        <v>1204354.72</v>
      </c>
      <c r="F59" s="82">
        <f t="shared" si="4"/>
        <v>68.643757195782271</v>
      </c>
    </row>
    <row r="60" spans="1:6" ht="31.5" x14ac:dyDescent="0.2">
      <c r="A60" s="71" t="s">
        <v>145</v>
      </c>
      <c r="B60" s="47" t="s">
        <v>146</v>
      </c>
      <c r="C60" s="48">
        <v>0</v>
      </c>
      <c r="D60" s="48">
        <v>617000</v>
      </c>
      <c r="E60" s="48">
        <v>617000</v>
      </c>
      <c r="F60" s="82">
        <f t="shared" si="4"/>
        <v>100</v>
      </c>
    </row>
    <row r="61" spans="1:6" ht="38.450000000000003" customHeight="1" x14ac:dyDescent="0.2">
      <c r="A61" s="50" t="s">
        <v>147</v>
      </c>
      <c r="B61" s="47" t="s">
        <v>148</v>
      </c>
      <c r="C61" s="48">
        <f>C62</f>
        <v>0</v>
      </c>
      <c r="D61" s="48">
        <f t="shared" ref="D61:E61" si="16">D62</f>
        <v>100000</v>
      </c>
      <c r="E61" s="48">
        <f t="shared" si="16"/>
        <v>100000</v>
      </c>
      <c r="F61" s="82">
        <f t="shared" si="4"/>
        <v>100</v>
      </c>
    </row>
    <row r="62" spans="1:6" ht="30" customHeight="1" x14ac:dyDescent="0.2">
      <c r="A62" s="71" t="s">
        <v>149</v>
      </c>
      <c r="B62" s="47" t="s">
        <v>196</v>
      </c>
      <c r="C62" s="48">
        <v>0</v>
      </c>
      <c r="D62" s="48">
        <v>100000</v>
      </c>
      <c r="E62" s="65">
        <v>100000</v>
      </c>
      <c r="F62" s="82">
        <f t="shared" si="4"/>
        <v>100</v>
      </c>
    </row>
    <row r="63" spans="1:6" ht="51" customHeight="1" x14ac:dyDescent="0.2">
      <c r="A63" s="50" t="s">
        <v>192</v>
      </c>
      <c r="B63" s="47" t="s">
        <v>193</v>
      </c>
      <c r="C63" s="48">
        <v>0</v>
      </c>
      <c r="D63" s="48">
        <v>-30928.53</v>
      </c>
      <c r="E63" s="48">
        <v>-30928.53</v>
      </c>
      <c r="F63" s="82">
        <f t="shared" si="4"/>
        <v>100</v>
      </c>
    </row>
    <row r="64" spans="1:6" ht="67.5" customHeight="1" x14ac:dyDescent="0.2">
      <c r="A64" s="71" t="s">
        <v>194</v>
      </c>
      <c r="B64" s="47" t="s">
        <v>195</v>
      </c>
      <c r="C64" s="48">
        <v>0</v>
      </c>
      <c r="D64" s="48">
        <v>-30928.53</v>
      </c>
      <c r="E64" s="80">
        <v>-30928.53</v>
      </c>
      <c r="F64" s="82">
        <f t="shared" si="4"/>
        <v>100</v>
      </c>
    </row>
    <row r="65" spans="1:6" ht="22.5" customHeight="1" x14ac:dyDescent="0.2">
      <c r="A65" s="72" t="s">
        <v>150</v>
      </c>
      <c r="B65" s="73"/>
      <c r="C65" s="74">
        <f>C5+C33</f>
        <v>5342048.9499999993</v>
      </c>
      <c r="D65" s="74">
        <f>D5+D33</f>
        <v>7788056.5299999993</v>
      </c>
      <c r="E65" s="74">
        <f>E5+E33</f>
        <v>5770214.1499999994</v>
      </c>
      <c r="F65" s="85">
        <f t="shared" si="4"/>
        <v>74.090552986779613</v>
      </c>
    </row>
    <row r="66" spans="1:6" ht="14.1" customHeight="1" x14ac:dyDescent="0.2">
      <c r="A66" s="75"/>
      <c r="B66" s="76"/>
      <c r="C66" s="76"/>
    </row>
    <row r="69" spans="1:6" x14ac:dyDescent="0.2">
      <c r="D69" s="78"/>
    </row>
  </sheetData>
  <mergeCells count="7">
    <mergeCell ref="F3:F4"/>
    <mergeCell ref="A1:F1"/>
    <mergeCell ref="A2:D2"/>
    <mergeCell ref="A3:A4"/>
    <mergeCell ref="B3:B4"/>
    <mergeCell ref="C3:D3"/>
    <mergeCell ref="E3:E4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Normal="100" zoomScaleSheetLayoutView="100" workbookViewId="0">
      <selection activeCell="C11" sqref="C11"/>
    </sheetView>
  </sheetViews>
  <sheetFormatPr defaultColWidth="11.140625" defaultRowHeight="31.5" customHeight="1" x14ac:dyDescent="0.2"/>
  <cols>
    <col min="1" max="1" width="52.42578125" style="114" customWidth="1"/>
    <col min="2" max="2" width="28" style="114" customWidth="1"/>
    <col min="3" max="4" width="17.7109375" style="114" customWidth="1"/>
    <col min="5" max="5" width="17.7109375" style="87" customWidth="1"/>
    <col min="6" max="16384" width="11.140625" style="87"/>
  </cols>
  <sheetData>
    <row r="1" spans="1:8" ht="50.1" customHeight="1" x14ac:dyDescent="0.25">
      <c r="A1" s="159" t="s">
        <v>204</v>
      </c>
      <c r="B1" s="159"/>
      <c r="C1" s="159"/>
      <c r="D1" s="159"/>
      <c r="E1" s="159"/>
      <c r="F1" s="159"/>
      <c r="G1" s="115"/>
      <c r="H1" s="115"/>
    </row>
    <row r="2" spans="1:8" ht="48.95" hidden="1" customHeight="1" x14ac:dyDescent="0.25">
      <c r="A2" s="156" t="s">
        <v>155</v>
      </c>
      <c r="B2" s="156"/>
      <c r="C2" s="156"/>
      <c r="D2" s="156"/>
    </row>
    <row r="3" spans="1:8" ht="16.5" customHeight="1" x14ac:dyDescent="0.2">
      <c r="A3" s="157" t="s">
        <v>156</v>
      </c>
      <c r="B3" s="158" t="s">
        <v>48</v>
      </c>
      <c r="C3" s="154" t="s">
        <v>189</v>
      </c>
      <c r="D3" s="154"/>
      <c r="E3" s="155" t="s">
        <v>190</v>
      </c>
      <c r="F3" s="150" t="s">
        <v>151</v>
      </c>
    </row>
    <row r="4" spans="1:8" ht="34.5" customHeight="1" x14ac:dyDescent="0.2">
      <c r="A4" s="157"/>
      <c r="B4" s="158"/>
      <c r="C4" s="42" t="s">
        <v>154</v>
      </c>
      <c r="D4" s="42" t="s">
        <v>153</v>
      </c>
      <c r="E4" s="155"/>
      <c r="F4" s="150" t="s">
        <v>152</v>
      </c>
    </row>
    <row r="5" spans="1:8" s="91" customFormat="1" ht="31.5" hidden="1" customHeight="1" x14ac:dyDescent="0.25">
      <c r="A5" s="88" t="s">
        <v>157</v>
      </c>
      <c r="B5" s="89" t="s">
        <v>158</v>
      </c>
      <c r="C5" s="90"/>
      <c r="D5" s="90"/>
    </row>
    <row r="6" spans="1:8" s="95" customFormat="1" ht="31.5" hidden="1" customHeight="1" x14ac:dyDescent="0.25">
      <c r="A6" s="92" t="s">
        <v>159</v>
      </c>
      <c r="B6" s="93" t="s">
        <v>160</v>
      </c>
      <c r="C6" s="94"/>
      <c r="D6" s="94"/>
    </row>
    <row r="7" spans="1:8" s="95" customFormat="1" ht="46.5" hidden="1" customHeight="1" x14ac:dyDescent="0.25">
      <c r="A7" s="96" t="s">
        <v>161</v>
      </c>
      <c r="B7" s="97" t="s">
        <v>162</v>
      </c>
      <c r="C7" s="98"/>
      <c r="D7" s="98"/>
    </row>
    <row r="8" spans="1:8" s="95" customFormat="1" ht="41.45" hidden="1" customHeight="1" x14ac:dyDescent="0.25">
      <c r="A8" s="99" t="s">
        <v>163</v>
      </c>
      <c r="B8" s="97" t="s">
        <v>164</v>
      </c>
      <c r="C8" s="98"/>
      <c r="D8" s="98"/>
    </row>
    <row r="9" spans="1:8" s="95" customFormat="1" ht="49.5" hidden="1" customHeight="1" x14ac:dyDescent="0.25">
      <c r="A9" s="100" t="s">
        <v>165</v>
      </c>
      <c r="B9" s="101" t="s">
        <v>166</v>
      </c>
      <c r="C9" s="102"/>
      <c r="D9" s="102"/>
    </row>
    <row r="10" spans="1:8" ht="31.5" customHeight="1" x14ac:dyDescent="0.2">
      <c r="A10" s="103" t="s">
        <v>167</v>
      </c>
      <c r="B10" s="104" t="s">
        <v>168</v>
      </c>
      <c r="C10" s="117">
        <f>C11-C15</f>
        <v>-21395</v>
      </c>
      <c r="D10" s="117">
        <f t="shared" ref="D10:E10" si="0">D11-D15</f>
        <v>-52323.530000001192</v>
      </c>
      <c r="E10" s="117">
        <f t="shared" si="0"/>
        <v>489995.37999999989</v>
      </c>
      <c r="F10" s="124"/>
    </row>
    <row r="11" spans="1:8" ht="24.95" customHeight="1" x14ac:dyDescent="0.2">
      <c r="A11" s="105" t="s">
        <v>169</v>
      </c>
      <c r="B11" s="106" t="s">
        <v>170</v>
      </c>
      <c r="C11" s="118">
        <f>C12</f>
        <v>5342048.9499999993</v>
      </c>
      <c r="D11" s="118">
        <f t="shared" ref="D11:E13" si="1">D12</f>
        <v>7788056.5299999993</v>
      </c>
      <c r="E11" s="118">
        <f t="shared" si="1"/>
        <v>5770214.1499999994</v>
      </c>
      <c r="F11" s="121">
        <f>E11/D11*100</f>
        <v>74.090552986779613</v>
      </c>
    </row>
    <row r="12" spans="1:8" ht="20.45" customHeight="1" x14ac:dyDescent="0.2">
      <c r="A12" s="107" t="s">
        <v>171</v>
      </c>
      <c r="B12" s="108" t="s">
        <v>172</v>
      </c>
      <c r="C12" s="116">
        <f>C13</f>
        <v>5342048.9499999993</v>
      </c>
      <c r="D12" s="116">
        <f t="shared" si="1"/>
        <v>7788056.5299999993</v>
      </c>
      <c r="E12" s="116">
        <f t="shared" si="1"/>
        <v>5770214.1499999994</v>
      </c>
      <c r="F12" s="122">
        <f>E12/D12*100</f>
        <v>74.090552986779613</v>
      </c>
    </row>
    <row r="13" spans="1:8" ht="31.5" customHeight="1" x14ac:dyDescent="0.2">
      <c r="A13" s="107" t="s">
        <v>173</v>
      </c>
      <c r="B13" s="108" t="s">
        <v>174</v>
      </c>
      <c r="C13" s="116">
        <f>C14</f>
        <v>5342048.9499999993</v>
      </c>
      <c r="D13" s="116">
        <f t="shared" si="1"/>
        <v>7788056.5299999993</v>
      </c>
      <c r="E13" s="116">
        <f t="shared" si="1"/>
        <v>5770214.1499999994</v>
      </c>
      <c r="F13" s="122">
        <f t="shared" ref="F13:F18" si="2">E13/D13*100</f>
        <v>74.090552986779613</v>
      </c>
    </row>
    <row r="14" spans="1:8" ht="31.5" customHeight="1" x14ac:dyDescent="0.2">
      <c r="A14" s="109" t="s">
        <v>175</v>
      </c>
      <c r="B14" s="108" t="s">
        <v>176</v>
      </c>
      <c r="C14" s="116">
        <f>Доходы!C65</f>
        <v>5342048.9499999993</v>
      </c>
      <c r="D14" s="116">
        <f>Доходы!D65</f>
        <v>7788056.5299999993</v>
      </c>
      <c r="E14" s="116">
        <f>Доходы!E65</f>
        <v>5770214.1499999994</v>
      </c>
      <c r="F14" s="122">
        <f t="shared" si="2"/>
        <v>74.090552986779613</v>
      </c>
    </row>
    <row r="15" spans="1:8" ht="24" customHeight="1" x14ac:dyDescent="0.2">
      <c r="A15" s="107" t="s">
        <v>177</v>
      </c>
      <c r="B15" s="108" t="s">
        <v>178</v>
      </c>
      <c r="C15" s="116">
        <f>C16</f>
        <v>5363443.9499999993</v>
      </c>
      <c r="D15" s="116">
        <f t="shared" ref="D15:E17" si="3">D16</f>
        <v>7840380.0600000005</v>
      </c>
      <c r="E15" s="116">
        <f t="shared" si="3"/>
        <v>5280218.7699999996</v>
      </c>
      <c r="F15" s="122">
        <f t="shared" si="2"/>
        <v>67.346464451877594</v>
      </c>
    </row>
    <row r="16" spans="1:8" ht="23.1" customHeight="1" x14ac:dyDescent="0.2">
      <c r="A16" s="107" t="s">
        <v>179</v>
      </c>
      <c r="B16" s="108" t="s">
        <v>180</v>
      </c>
      <c r="C16" s="116">
        <f>C17</f>
        <v>5363443.9499999993</v>
      </c>
      <c r="D16" s="116">
        <f t="shared" si="3"/>
        <v>7840380.0600000005</v>
      </c>
      <c r="E16" s="116">
        <f t="shared" si="3"/>
        <v>5280218.7699999996</v>
      </c>
      <c r="F16" s="122">
        <f t="shared" si="2"/>
        <v>67.346464451877594</v>
      </c>
    </row>
    <row r="17" spans="1:6" ht="31.5" customHeight="1" x14ac:dyDescent="0.2">
      <c r="A17" s="107" t="s">
        <v>181</v>
      </c>
      <c r="B17" s="108" t="s">
        <v>182</v>
      </c>
      <c r="C17" s="116">
        <f>C18</f>
        <v>5363443.9499999993</v>
      </c>
      <c r="D17" s="116">
        <f t="shared" si="3"/>
        <v>7840380.0600000005</v>
      </c>
      <c r="E17" s="116">
        <f t="shared" si="3"/>
        <v>5280218.7699999996</v>
      </c>
      <c r="F17" s="122">
        <f t="shared" si="2"/>
        <v>67.346464451877594</v>
      </c>
    </row>
    <row r="18" spans="1:6" ht="31.5" customHeight="1" x14ac:dyDescent="0.2">
      <c r="A18" s="110" t="s">
        <v>183</v>
      </c>
      <c r="B18" s="111" t="s">
        <v>184</v>
      </c>
      <c r="C18" s="119">
        <f>Расходы!D31</f>
        <v>5363443.9499999993</v>
      </c>
      <c r="D18" s="119">
        <f>Расходы!E31</f>
        <v>7840380.0600000005</v>
      </c>
      <c r="E18" s="119">
        <f>Расходы!F31</f>
        <v>5280218.7699999996</v>
      </c>
      <c r="F18" s="123">
        <f t="shared" si="2"/>
        <v>67.346464451877594</v>
      </c>
    </row>
    <row r="19" spans="1:6" ht="31.5" customHeight="1" x14ac:dyDescent="0.2">
      <c r="A19" s="112" t="s">
        <v>185</v>
      </c>
      <c r="B19" s="113"/>
      <c r="C19" s="120">
        <f>C5+C10</f>
        <v>-21395</v>
      </c>
      <c r="D19" s="120">
        <f t="shared" ref="D19:E19" si="4">D5+D10</f>
        <v>-52323.530000001192</v>
      </c>
      <c r="E19" s="120">
        <f t="shared" si="4"/>
        <v>489995.37999999989</v>
      </c>
      <c r="F19" s="125"/>
    </row>
  </sheetData>
  <mergeCells count="7">
    <mergeCell ref="A2:D2"/>
    <mergeCell ref="A3:A4"/>
    <mergeCell ref="B3:B4"/>
    <mergeCell ref="C3:D3"/>
    <mergeCell ref="A1:F1"/>
    <mergeCell ref="E3:E4"/>
    <mergeCell ref="F3:F4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view="pageBreakPreview" zoomScale="108" zoomScaleNormal="100" zoomScaleSheetLayoutView="108" workbookViewId="0">
      <selection activeCell="A5" sqref="A5:XFD31"/>
    </sheetView>
  </sheetViews>
  <sheetFormatPr defaultColWidth="9.140625" defaultRowHeight="15.75" x14ac:dyDescent="0.25"/>
  <cols>
    <col min="1" max="1" width="54.85546875" style="2" customWidth="1"/>
    <col min="2" max="2" width="8.140625" style="29" customWidth="1"/>
    <col min="3" max="3" width="7.42578125" style="2" customWidth="1"/>
    <col min="4" max="6" width="17.7109375" style="2" customWidth="1"/>
    <col min="7" max="7" width="12" style="2" customWidth="1"/>
    <col min="8" max="16384" width="9.140625" style="2"/>
  </cols>
  <sheetData>
    <row r="1" spans="1:11" ht="47.1" customHeight="1" x14ac:dyDescent="0.25">
      <c r="A1" s="160" t="s">
        <v>203</v>
      </c>
      <c r="B1" s="160"/>
      <c r="C1" s="160"/>
      <c r="D1" s="160"/>
      <c r="E1" s="160"/>
      <c r="F1" s="160"/>
      <c r="G1" s="160"/>
      <c r="H1" s="126"/>
      <c r="I1" s="126"/>
      <c r="J1" s="126"/>
      <c r="K1" s="126"/>
    </row>
    <row r="2" spans="1:11" ht="18" hidden="1" customHeight="1" x14ac:dyDescent="0.25">
      <c r="A2" s="162" t="s">
        <v>38</v>
      </c>
      <c r="B2" s="162"/>
      <c r="C2" s="162"/>
      <c r="D2" s="162"/>
      <c r="E2" s="162"/>
    </row>
    <row r="3" spans="1:11" ht="17.45" customHeight="1" x14ac:dyDescent="0.25">
      <c r="A3" s="163" t="s">
        <v>39</v>
      </c>
      <c r="B3" s="164" t="s">
        <v>40</v>
      </c>
      <c r="C3" s="163" t="s">
        <v>41</v>
      </c>
      <c r="D3" s="154" t="s">
        <v>189</v>
      </c>
      <c r="E3" s="154"/>
      <c r="F3" s="155" t="s">
        <v>190</v>
      </c>
      <c r="G3" s="150" t="s">
        <v>151</v>
      </c>
    </row>
    <row r="4" spans="1:11" ht="38.25" customHeight="1" x14ac:dyDescent="0.25">
      <c r="A4" s="163"/>
      <c r="B4" s="164"/>
      <c r="C4" s="163"/>
      <c r="D4" s="42" t="s">
        <v>154</v>
      </c>
      <c r="E4" s="42" t="s">
        <v>153</v>
      </c>
      <c r="F4" s="155"/>
      <c r="G4" s="150" t="s">
        <v>152</v>
      </c>
    </row>
    <row r="5" spans="1:11" ht="30.95" customHeight="1" x14ac:dyDescent="0.25">
      <c r="A5" s="4" t="s">
        <v>0</v>
      </c>
      <c r="B5" s="5" t="s">
        <v>24</v>
      </c>
      <c r="C5" s="5" t="s">
        <v>25</v>
      </c>
      <c r="D5" s="35">
        <f>SUM(D6:D11)</f>
        <v>4383520</v>
      </c>
      <c r="E5" s="35">
        <f>SUM(E6:E11)</f>
        <v>4727520</v>
      </c>
      <c r="F5" s="35">
        <f t="shared" ref="F5" si="0">SUM(F6:F11)</f>
        <v>3066619.1399999997</v>
      </c>
      <c r="G5" s="128">
        <f t="shared" ref="G5:G16" si="1">F5/E5*100</f>
        <v>64.867396436186411</v>
      </c>
    </row>
    <row r="6" spans="1:11" ht="48.6" customHeight="1" x14ac:dyDescent="0.25">
      <c r="A6" s="6" t="s">
        <v>16</v>
      </c>
      <c r="B6" s="7" t="s">
        <v>42</v>
      </c>
      <c r="C6" s="7" t="s">
        <v>43</v>
      </c>
      <c r="D6" s="148">
        <v>828930</v>
      </c>
      <c r="E6" s="148">
        <f>D6</f>
        <v>828930</v>
      </c>
      <c r="F6" s="36">
        <v>536301.34</v>
      </c>
      <c r="G6" s="32">
        <f t="shared" si="1"/>
        <v>64.69802516497171</v>
      </c>
    </row>
    <row r="7" spans="1:11" ht="47.45" hidden="1" customHeight="1" x14ac:dyDescent="0.25">
      <c r="A7" s="6" t="s">
        <v>44</v>
      </c>
      <c r="B7" s="7" t="s">
        <v>24</v>
      </c>
      <c r="C7" s="7" t="s">
        <v>27</v>
      </c>
      <c r="D7" s="147"/>
      <c r="E7" s="147"/>
      <c r="F7" s="36"/>
      <c r="G7" s="32" t="e">
        <f t="shared" si="1"/>
        <v>#DIV/0!</v>
      </c>
    </row>
    <row r="8" spans="1:11" ht="66.75" customHeight="1" x14ac:dyDescent="0.25">
      <c r="A8" s="6" t="s">
        <v>1</v>
      </c>
      <c r="B8" s="7" t="s">
        <v>24</v>
      </c>
      <c r="C8" s="7" t="s">
        <v>28</v>
      </c>
      <c r="D8" s="36">
        <v>3508890</v>
      </c>
      <c r="E8" s="36">
        <v>3469357</v>
      </c>
      <c r="F8" s="36">
        <v>2118533.0299999998</v>
      </c>
      <c r="G8" s="32">
        <f t="shared" si="1"/>
        <v>61.064140415644744</v>
      </c>
    </row>
    <row r="9" spans="1:11" ht="51.6" customHeight="1" x14ac:dyDescent="0.25">
      <c r="A9" s="6" t="s">
        <v>12</v>
      </c>
      <c r="B9" s="7" t="s">
        <v>24</v>
      </c>
      <c r="C9" s="7" t="s">
        <v>29</v>
      </c>
      <c r="D9" s="36">
        <v>37700</v>
      </c>
      <c r="E9" s="36">
        <v>37700</v>
      </c>
      <c r="F9" s="36">
        <v>37700</v>
      </c>
      <c r="G9" s="32">
        <f t="shared" si="1"/>
        <v>100</v>
      </c>
    </row>
    <row r="10" spans="1:11" ht="20.100000000000001" customHeight="1" x14ac:dyDescent="0.25">
      <c r="A10" s="6" t="s">
        <v>13</v>
      </c>
      <c r="B10" s="7" t="s">
        <v>24</v>
      </c>
      <c r="C10" s="7">
        <v>11</v>
      </c>
      <c r="D10" s="36">
        <v>8000</v>
      </c>
      <c r="E10" s="36">
        <v>8000</v>
      </c>
      <c r="F10" s="36">
        <v>0</v>
      </c>
      <c r="G10" s="32">
        <f t="shared" si="1"/>
        <v>0</v>
      </c>
    </row>
    <row r="11" spans="1:11" ht="20.100000000000001" customHeight="1" x14ac:dyDescent="0.25">
      <c r="A11" s="8" t="s">
        <v>2</v>
      </c>
      <c r="B11" s="9" t="s">
        <v>24</v>
      </c>
      <c r="C11" s="9">
        <v>13</v>
      </c>
      <c r="D11" s="37">
        <v>0</v>
      </c>
      <c r="E11" s="37">
        <v>383533</v>
      </c>
      <c r="F11" s="37">
        <v>374084.77</v>
      </c>
      <c r="G11" s="33">
        <f t="shared" si="1"/>
        <v>97.536527495678342</v>
      </c>
    </row>
    <row r="12" spans="1:11" ht="20.100000000000001" customHeight="1" x14ac:dyDescent="0.25">
      <c r="A12" s="10" t="s">
        <v>14</v>
      </c>
      <c r="B12" s="11" t="s">
        <v>26</v>
      </c>
      <c r="C12" s="11" t="s">
        <v>25</v>
      </c>
      <c r="D12" s="35">
        <f>D13</f>
        <v>126161.35</v>
      </c>
      <c r="E12" s="35">
        <f>E13</f>
        <v>131597.46</v>
      </c>
      <c r="F12" s="35">
        <f t="shared" ref="F12" si="2">F13</f>
        <v>89335.73</v>
      </c>
      <c r="G12" s="129">
        <f t="shared" si="1"/>
        <v>67.885603567120526</v>
      </c>
    </row>
    <row r="13" spans="1:11" ht="20.100000000000001" customHeight="1" x14ac:dyDescent="0.25">
      <c r="A13" s="8" t="s">
        <v>15</v>
      </c>
      <c r="B13" s="9" t="s">
        <v>26</v>
      </c>
      <c r="C13" s="9" t="s">
        <v>27</v>
      </c>
      <c r="D13" s="37">
        <v>126161.35</v>
      </c>
      <c r="E13" s="37">
        <v>131597.46</v>
      </c>
      <c r="F13" s="37">
        <v>89335.73</v>
      </c>
      <c r="G13" s="127">
        <f t="shared" si="1"/>
        <v>67.885603567120526</v>
      </c>
    </row>
    <row r="14" spans="1:11" ht="38.25" customHeight="1" x14ac:dyDescent="0.25">
      <c r="A14" s="10" t="s">
        <v>20</v>
      </c>
      <c r="B14" s="11" t="s">
        <v>27</v>
      </c>
      <c r="C14" s="11" t="s">
        <v>25</v>
      </c>
      <c r="D14" s="35">
        <f>SUM(D15)</f>
        <v>0</v>
      </c>
      <c r="E14" s="35">
        <f>SUM(E15)</f>
        <v>13000</v>
      </c>
      <c r="F14" s="35">
        <f t="shared" ref="F14" si="3">SUM(F15)</f>
        <v>0</v>
      </c>
      <c r="G14" s="128">
        <f t="shared" si="1"/>
        <v>0</v>
      </c>
    </row>
    <row r="15" spans="1:11" ht="47.1" customHeight="1" x14ac:dyDescent="0.25">
      <c r="A15" s="8" t="s">
        <v>37</v>
      </c>
      <c r="B15" s="9" t="s">
        <v>27</v>
      </c>
      <c r="C15" s="9">
        <v>10</v>
      </c>
      <c r="D15" s="37">
        <v>0</v>
      </c>
      <c r="E15" s="37">
        <v>13000</v>
      </c>
      <c r="F15" s="37">
        <v>0</v>
      </c>
      <c r="G15" s="33">
        <f t="shared" si="1"/>
        <v>0</v>
      </c>
    </row>
    <row r="16" spans="1:11" ht="27" customHeight="1" x14ac:dyDescent="0.25">
      <c r="A16" s="12" t="s">
        <v>3</v>
      </c>
      <c r="B16" s="13" t="s">
        <v>28</v>
      </c>
      <c r="C16" s="13" t="s">
        <v>25</v>
      </c>
      <c r="D16" s="35">
        <f>SUM(D17:D18)</f>
        <v>0</v>
      </c>
      <c r="E16" s="35">
        <f>SUM(E17:E18)</f>
        <v>1700000</v>
      </c>
      <c r="F16" s="35">
        <f t="shared" ref="F16" si="4">SUM(F17:F18)</f>
        <v>1149854.72</v>
      </c>
      <c r="G16" s="129">
        <f t="shared" si="1"/>
        <v>67.638512941176458</v>
      </c>
    </row>
    <row r="17" spans="1:7" ht="20.100000000000001" customHeight="1" x14ac:dyDescent="0.25">
      <c r="A17" s="14" t="s">
        <v>4</v>
      </c>
      <c r="B17" s="15" t="s">
        <v>28</v>
      </c>
      <c r="C17" s="15" t="s">
        <v>32</v>
      </c>
      <c r="D17" s="36">
        <v>0</v>
      </c>
      <c r="E17" s="36">
        <v>1700000</v>
      </c>
      <c r="F17" s="36">
        <v>1149854.72</v>
      </c>
      <c r="G17" s="127">
        <f>F17/E17*100</f>
        <v>67.638512941176458</v>
      </c>
    </row>
    <row r="18" spans="1:7" ht="21" hidden="1" customHeight="1" x14ac:dyDescent="0.25">
      <c r="A18" s="16" t="s">
        <v>5</v>
      </c>
      <c r="B18" s="17" t="s">
        <v>28</v>
      </c>
      <c r="C18" s="17" t="s">
        <v>33</v>
      </c>
      <c r="D18" s="37"/>
      <c r="E18" s="37"/>
      <c r="F18" s="37"/>
      <c r="G18" s="33" t="e">
        <f t="shared" ref="G18:G31" si="5">F18/E18*100</f>
        <v>#DIV/0!</v>
      </c>
    </row>
    <row r="19" spans="1:7" ht="20.100000000000001" customHeight="1" x14ac:dyDescent="0.25">
      <c r="A19" s="12" t="s">
        <v>6</v>
      </c>
      <c r="B19" s="5" t="s">
        <v>34</v>
      </c>
      <c r="C19" s="5" t="s">
        <v>25</v>
      </c>
      <c r="D19" s="35">
        <f>SUM(D20:D22)</f>
        <v>853762.6</v>
      </c>
      <c r="E19" s="35">
        <f>SUM(E20:E22)</f>
        <v>1097732.6000000001</v>
      </c>
      <c r="F19" s="35">
        <f t="shared" ref="F19" si="6">SUM(F20:F22)</f>
        <v>803883.38</v>
      </c>
      <c r="G19" s="129">
        <f t="shared" si="5"/>
        <v>73.231256865287591</v>
      </c>
    </row>
    <row r="20" spans="1:7" ht="20.100000000000001" hidden="1" customHeight="1" x14ac:dyDescent="0.25">
      <c r="A20" s="14" t="s">
        <v>19</v>
      </c>
      <c r="B20" s="15" t="s">
        <v>34</v>
      </c>
      <c r="C20" s="15" t="s">
        <v>24</v>
      </c>
      <c r="D20" s="36">
        <v>0</v>
      </c>
      <c r="E20" s="36"/>
      <c r="F20" s="36"/>
      <c r="G20" s="32" t="e">
        <f t="shared" si="5"/>
        <v>#DIV/0!</v>
      </c>
    </row>
    <row r="21" spans="1:7" ht="20.100000000000001" hidden="1" customHeight="1" x14ac:dyDescent="0.25">
      <c r="A21" s="14" t="s">
        <v>7</v>
      </c>
      <c r="B21" s="18" t="s">
        <v>34</v>
      </c>
      <c r="C21" s="18" t="s">
        <v>26</v>
      </c>
      <c r="D21" s="36"/>
      <c r="E21" s="36"/>
      <c r="F21" s="36"/>
      <c r="G21" s="32" t="e">
        <f t="shared" si="5"/>
        <v>#DIV/0!</v>
      </c>
    </row>
    <row r="22" spans="1:7" ht="20.100000000000001" customHeight="1" x14ac:dyDescent="0.25">
      <c r="A22" s="19" t="s">
        <v>8</v>
      </c>
      <c r="B22" s="20" t="s">
        <v>34</v>
      </c>
      <c r="C22" s="20" t="s">
        <v>27</v>
      </c>
      <c r="D22" s="37">
        <v>853762.6</v>
      </c>
      <c r="E22" s="37">
        <v>1097732.6000000001</v>
      </c>
      <c r="F22" s="37">
        <v>803883.38</v>
      </c>
      <c r="G22" s="127">
        <f t="shared" si="5"/>
        <v>73.231256865287591</v>
      </c>
    </row>
    <row r="23" spans="1:7" ht="20.100000000000001" hidden="1" customHeight="1" x14ac:dyDescent="0.25">
      <c r="A23" s="12" t="s">
        <v>9</v>
      </c>
      <c r="B23" s="5" t="s">
        <v>35</v>
      </c>
      <c r="C23" s="5" t="s">
        <v>25</v>
      </c>
      <c r="D23" s="35">
        <f>SUM(D24)</f>
        <v>0</v>
      </c>
      <c r="E23" s="35"/>
      <c r="F23" s="35">
        <f t="shared" ref="F23" si="7">SUM(F24)</f>
        <v>0</v>
      </c>
      <c r="G23" s="32" t="e">
        <f t="shared" si="5"/>
        <v>#DIV/0!</v>
      </c>
    </row>
    <row r="24" spans="1:7" ht="20.100000000000001" hidden="1" customHeight="1" x14ac:dyDescent="0.25">
      <c r="A24" s="16" t="s">
        <v>18</v>
      </c>
      <c r="B24" s="17" t="s">
        <v>35</v>
      </c>
      <c r="C24" s="17" t="s">
        <v>24</v>
      </c>
      <c r="D24" s="37"/>
      <c r="E24" s="37"/>
      <c r="F24" s="37"/>
      <c r="G24" s="32" t="e">
        <f t="shared" si="5"/>
        <v>#DIV/0!</v>
      </c>
    </row>
    <row r="25" spans="1:7" ht="20.100000000000001" customHeight="1" x14ac:dyDescent="0.25">
      <c r="A25" s="21" t="s">
        <v>21</v>
      </c>
      <c r="B25" s="5" t="s">
        <v>22</v>
      </c>
      <c r="C25" s="5" t="s">
        <v>25</v>
      </c>
      <c r="D25" s="35">
        <f>D26</f>
        <v>0</v>
      </c>
      <c r="E25" s="35">
        <f>E26</f>
        <v>170530</v>
      </c>
      <c r="F25" s="35">
        <f t="shared" ref="F25" si="8">F26</f>
        <v>170525.8</v>
      </c>
      <c r="G25" s="128">
        <f t="shared" si="5"/>
        <v>99.997537090248045</v>
      </c>
    </row>
    <row r="26" spans="1:7" ht="20.100000000000001" customHeight="1" x14ac:dyDescent="0.25">
      <c r="A26" s="22" t="s">
        <v>23</v>
      </c>
      <c r="B26" s="17" t="s">
        <v>22</v>
      </c>
      <c r="C26" s="17" t="s">
        <v>24</v>
      </c>
      <c r="D26" s="37">
        <v>0</v>
      </c>
      <c r="E26" s="37">
        <v>170530</v>
      </c>
      <c r="F26" s="37">
        <v>170525.8</v>
      </c>
      <c r="G26" s="33">
        <f t="shared" si="5"/>
        <v>99.997537090248045</v>
      </c>
    </row>
    <row r="27" spans="1:7" ht="20.100000000000001" hidden="1" customHeight="1" x14ac:dyDescent="0.25">
      <c r="A27" s="12" t="s">
        <v>10</v>
      </c>
      <c r="B27" s="5" t="s">
        <v>31</v>
      </c>
      <c r="C27" s="5" t="s">
        <v>25</v>
      </c>
      <c r="D27" s="35">
        <f>D28</f>
        <v>0</v>
      </c>
      <c r="E27" s="35">
        <f>E28</f>
        <v>0</v>
      </c>
      <c r="F27" s="35">
        <f t="shared" ref="F27" si="9">F28</f>
        <v>0</v>
      </c>
      <c r="G27" s="129" t="e">
        <f t="shared" si="5"/>
        <v>#DIV/0!</v>
      </c>
    </row>
    <row r="28" spans="1:7" ht="20.100000000000001" hidden="1" customHeight="1" x14ac:dyDescent="0.25">
      <c r="A28" s="16" t="s">
        <v>17</v>
      </c>
      <c r="B28" s="20" t="s">
        <v>31</v>
      </c>
      <c r="C28" s="20" t="s">
        <v>24</v>
      </c>
      <c r="D28" s="38"/>
      <c r="E28" s="38"/>
      <c r="F28" s="38"/>
      <c r="G28" s="127" t="e">
        <f t="shared" si="5"/>
        <v>#DIV/0!</v>
      </c>
    </row>
    <row r="29" spans="1:7" ht="20.100000000000001" hidden="1" customHeight="1" x14ac:dyDescent="0.25">
      <c r="A29" s="12" t="s">
        <v>11</v>
      </c>
      <c r="B29" s="24" t="s">
        <v>30</v>
      </c>
      <c r="C29" s="24" t="s">
        <v>25</v>
      </c>
      <c r="D29" s="35">
        <f>D30</f>
        <v>0</v>
      </c>
      <c r="E29" s="35">
        <f>E30</f>
        <v>0</v>
      </c>
      <c r="F29" s="35">
        <f t="shared" ref="F29" si="10">F30</f>
        <v>0</v>
      </c>
      <c r="G29" s="129" t="e">
        <f t="shared" si="5"/>
        <v>#DIV/0!</v>
      </c>
    </row>
    <row r="30" spans="1:7" ht="20.100000000000001" hidden="1" customHeight="1" x14ac:dyDescent="0.25">
      <c r="A30" s="25" t="s">
        <v>45</v>
      </c>
      <c r="B30" s="26" t="s">
        <v>30</v>
      </c>
      <c r="C30" s="26" t="s">
        <v>24</v>
      </c>
      <c r="D30" s="39"/>
      <c r="E30" s="39"/>
      <c r="F30" s="39"/>
      <c r="G30" s="127" t="e">
        <f t="shared" si="5"/>
        <v>#DIV/0!</v>
      </c>
    </row>
    <row r="31" spans="1:7" ht="24.95" customHeight="1" x14ac:dyDescent="0.25">
      <c r="A31" s="161" t="s">
        <v>36</v>
      </c>
      <c r="B31" s="161"/>
      <c r="C31" s="161"/>
      <c r="D31" s="40">
        <f>D5+D12+D14+D16+D19+D23+D25+D27+D29</f>
        <v>5363443.9499999993</v>
      </c>
      <c r="E31" s="40">
        <f>E5+E12+E14+E16+E19+E23+E25+E27+E29</f>
        <v>7840380.0600000005</v>
      </c>
      <c r="F31" s="40">
        <f>F5+F12+F14+F16+F19+F23+F25+F27+F29</f>
        <v>5280218.7699999996</v>
      </c>
      <c r="G31" s="34">
        <f t="shared" si="5"/>
        <v>67.346464451877594</v>
      </c>
    </row>
    <row r="32" spans="1:7" x14ac:dyDescent="0.25">
      <c r="A32" s="1"/>
      <c r="B32" s="27"/>
      <c r="C32" s="23"/>
      <c r="D32" s="23"/>
      <c r="E32" s="23"/>
      <c r="F32" s="23"/>
    </row>
    <row r="33" spans="1:6" x14ac:dyDescent="0.25">
      <c r="A33" s="23"/>
      <c r="B33" s="27"/>
      <c r="C33" s="23"/>
      <c r="D33" s="23"/>
      <c r="E33" s="28"/>
      <c r="F33" s="23"/>
    </row>
    <row r="34" spans="1:6" x14ac:dyDescent="0.25">
      <c r="E34" s="3"/>
    </row>
    <row r="35" spans="1:6" x14ac:dyDescent="0.25">
      <c r="A35" s="30"/>
    </row>
    <row r="36" spans="1:6" x14ac:dyDescent="0.25">
      <c r="E36" s="3"/>
    </row>
    <row r="39" spans="1:6" x14ac:dyDescent="0.25">
      <c r="D39" s="31"/>
    </row>
  </sheetData>
  <mergeCells count="9">
    <mergeCell ref="G3:G4"/>
    <mergeCell ref="A1:G1"/>
    <mergeCell ref="F3:F4"/>
    <mergeCell ref="A31:C31"/>
    <mergeCell ref="A2:E2"/>
    <mergeCell ref="A3:A4"/>
    <mergeCell ref="B3:B4"/>
    <mergeCell ref="C3:C4"/>
    <mergeCell ref="D3:E3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2" sqref="D2:D3"/>
    </sheetView>
  </sheetViews>
  <sheetFormatPr defaultRowHeight="11.25" x14ac:dyDescent="0.2"/>
  <cols>
    <col min="1" max="1" width="49" style="130" customWidth="1"/>
    <col min="2" max="3" width="17.7109375" style="130" customWidth="1"/>
    <col min="4" max="4" width="17.7109375" style="140" customWidth="1"/>
    <col min="5" max="5" width="10.42578125" style="130" customWidth="1"/>
    <col min="6" max="6" width="8.140625" style="130" bestFit="1" customWidth="1"/>
    <col min="7" max="7" width="9.85546875" style="130" customWidth="1"/>
    <col min="8" max="16384" width="9.140625" style="130"/>
  </cols>
  <sheetData>
    <row r="1" spans="1:7" s="131" customFormat="1" ht="60.75" customHeight="1" x14ac:dyDescent="0.2">
      <c r="A1" s="165" t="s">
        <v>205</v>
      </c>
      <c r="B1" s="165"/>
      <c r="C1" s="165"/>
      <c r="D1" s="165"/>
      <c r="E1" s="165"/>
    </row>
    <row r="2" spans="1:7" ht="23.25" customHeight="1" x14ac:dyDescent="0.2">
      <c r="A2" s="166" t="s">
        <v>186</v>
      </c>
      <c r="B2" s="154" t="s">
        <v>189</v>
      </c>
      <c r="C2" s="154"/>
      <c r="D2" s="155" t="s">
        <v>190</v>
      </c>
      <c r="E2" s="150" t="s">
        <v>151</v>
      </c>
    </row>
    <row r="3" spans="1:7" ht="35.25" customHeight="1" x14ac:dyDescent="0.2">
      <c r="A3" s="167"/>
      <c r="B3" s="42" t="s">
        <v>154</v>
      </c>
      <c r="C3" s="42" t="s">
        <v>153</v>
      </c>
      <c r="D3" s="155"/>
      <c r="E3" s="150" t="s">
        <v>152</v>
      </c>
    </row>
    <row r="4" spans="1:7" ht="49.5" customHeight="1" x14ac:dyDescent="0.25">
      <c r="A4" s="141" t="s">
        <v>188</v>
      </c>
      <c r="B4" s="142">
        <f>Расходы!D31</f>
        <v>5363443.9499999993</v>
      </c>
      <c r="C4" s="142">
        <f>Расходы!E31</f>
        <v>7840380.0600000005</v>
      </c>
      <c r="D4" s="142">
        <f>Расходы!F31</f>
        <v>5280218.7699999996</v>
      </c>
      <c r="E4" s="142">
        <f>D4/C4*100</f>
        <v>67.346464451877594</v>
      </c>
      <c r="F4" s="132"/>
      <c r="G4" s="133"/>
    </row>
    <row r="5" spans="1:7" ht="28.5" customHeight="1" x14ac:dyDescent="0.2">
      <c r="A5" s="144" t="s">
        <v>187</v>
      </c>
      <c r="B5" s="143">
        <f>SUM(B4:B4)</f>
        <v>5363443.9499999993</v>
      </c>
      <c r="C5" s="143">
        <f t="shared" ref="C5:D5" si="0">SUM(C4:C4)</f>
        <v>7840380.0600000005</v>
      </c>
      <c r="D5" s="143">
        <f t="shared" si="0"/>
        <v>5280218.7699999996</v>
      </c>
      <c r="E5" s="143">
        <f>SUM(E4:E4)</f>
        <v>67.346464451877594</v>
      </c>
      <c r="G5" s="134"/>
    </row>
    <row r="6" spans="1:7" s="135" customFormat="1" ht="14.25" x14ac:dyDescent="0.2">
      <c r="C6" s="136"/>
      <c r="D6" s="138"/>
    </row>
    <row r="7" spans="1:7" ht="12.75" x14ac:dyDescent="0.2">
      <c r="C7" s="137"/>
      <c r="D7" s="139"/>
      <c r="E7" s="149"/>
    </row>
  </sheetData>
  <mergeCells count="5">
    <mergeCell ref="A1:E1"/>
    <mergeCell ref="A2:A3"/>
    <mergeCell ref="B2:C2"/>
    <mergeCell ref="E2:E3"/>
    <mergeCell ref="D2:D3"/>
  </mergeCells>
  <pageMargins left="0.84" right="0.15748031496062992" top="0.39370078740157483" bottom="0.98425196850393704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2022-10-05T05:05:25Z</dcterms:modified>
</cp:coreProperties>
</file>